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6.合作项目资料\华东\盛和2024\正式文件（资格报名 正式招标）\发出清单（0719） 小修订\"/>
    </mc:Choice>
  </mc:AlternateContent>
  <xr:revisionPtr revIDLastSave="0" documentId="13_ncr:1_{7701D653-C5CB-4903-A170-FDAB66BB05DB}" xr6:coauthVersionLast="47" xr6:coauthVersionMax="47" xr10:uidLastSave="{00000000-0000-0000-0000-000000000000}"/>
  <bookViews>
    <workbookView xWindow="-108" yWindow="-108" windowWidth="23256" windowHeight="12720" activeTab="3" xr2:uid="{00000000-000D-0000-FFFF-FFFF00000000}"/>
  </bookViews>
  <sheets>
    <sheet name="编制说明" sheetId="8" r:id="rId1"/>
    <sheet name="总价汇总表" sheetId="13" r:id="rId2"/>
    <sheet name="商务标评标表" sheetId="3" r:id="rId3"/>
    <sheet name="表1.1 直梯产品基价部分权重比选价格表" sheetId="10" r:id="rId4"/>
    <sheet name="表1.2 直梯产品选配部分权重比选价格表" sheetId="2" r:id="rId5"/>
    <sheet name="表1.3直梯产品选配部分报价累计价格表" sheetId="4" r:id="rId6"/>
    <sheet name="表2.1  扶梯产品基价部分权重比选价格表" sheetId="11" r:id="rId7"/>
    <sheet name="表2.2扶梯产品选配部分权重比选价格表 (2)" sheetId="12" r:id="rId8"/>
    <sheet name="表2.3 扶梯产品选配部分报价累计价格表" sheetId="7" r:id="rId9"/>
  </sheets>
  <definedNames>
    <definedName name="_xlnm._FilterDatabase" localSheetId="3" hidden="1">'表1.1 直梯产品基价部分权重比选价格表'!$A$4:$T$37</definedName>
    <definedName name="_xlnm._FilterDatabase" localSheetId="4" hidden="1">'表1.2 直梯产品选配部分权重比选价格表'!$A$2:$K$43</definedName>
    <definedName name="_xlnm.Print_Area" localSheetId="3">'表1.1 直梯产品基价部分权重比选价格表'!$A$1:$T$37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7" i="10" l="1"/>
  <c r="D4" i="13"/>
  <c r="D3" i="13"/>
  <c r="D5" i="13" s="1"/>
  <c r="G26" i="2"/>
  <c r="G27" i="2"/>
  <c r="G25" i="2"/>
  <c r="G28" i="2"/>
  <c r="C18" i="3"/>
  <c r="E11" i="12"/>
  <c r="G10" i="12"/>
  <c r="G9" i="12"/>
  <c r="G8" i="12"/>
  <c r="G7" i="12"/>
  <c r="G6" i="12"/>
  <c r="G5" i="12"/>
  <c r="G4" i="12"/>
  <c r="G3" i="12"/>
  <c r="D9" i="4"/>
  <c r="L37" i="10"/>
  <c r="C4" i="3" s="1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9" i="2"/>
  <c r="G30" i="2"/>
  <c r="G31" i="2"/>
  <c r="G32" i="2"/>
  <c r="G33" i="2"/>
  <c r="G34" i="2"/>
  <c r="G35" i="2"/>
  <c r="G36" i="2"/>
  <c r="G37" i="2"/>
  <c r="G38" i="2"/>
  <c r="G39" i="2"/>
  <c r="G40" i="2"/>
  <c r="G3" i="2"/>
  <c r="E41" i="2"/>
  <c r="P4" i="11"/>
  <c r="K4" i="11" s="1"/>
  <c r="O4" i="11"/>
  <c r="J4" i="11" s="1"/>
  <c r="L4" i="11" s="1"/>
  <c r="P4" i="10"/>
  <c r="K4" i="10" s="1"/>
  <c r="O4" i="10"/>
  <c r="J4" i="10" s="1"/>
  <c r="G11" i="12" l="1"/>
  <c r="G41" i="2"/>
  <c r="C6" i="3" s="1"/>
  <c r="C8" i="3" s="1"/>
  <c r="L4" i="10"/>
  <c r="D4" i="7" l="1"/>
  <c r="L9" i="11" l="1"/>
  <c r="C16" i="3" s="1"/>
  <c r="C20" i="3" s="1"/>
</calcChain>
</file>

<file path=xl/sharedStrings.xml><?xml version="1.0" encoding="utf-8"?>
<sst xmlns="http://schemas.openxmlformats.org/spreadsheetml/2006/main" count="361" uniqueCount="210">
  <si>
    <t>编制说明</t>
  </si>
  <si>
    <t>序号</t>
  </si>
  <si>
    <t>分项</t>
  </si>
  <si>
    <t>描述说明</t>
  </si>
  <si>
    <t>直梯产品选配部分权重比选价格表</t>
  </si>
  <si>
    <t>直梯产品选配部分权重比选价格表中价格数据来源为“附件2 电扶梯选配功能（装饰）价格清单”中“电梯有偿选配功能价格清单（直梯）”、“电梯有偿选配装饰价格清单（直梯）”、“电梯有偿选配吊顶价格清单（直梯）”、“按键及信息标识和原厂组合轿厢方案报价清单（直梯）”相关报价，如出现价格不一致的情况，以价格清单的价格为准。</t>
  </si>
  <si>
    <t>直梯产品选配部分报价单项累计价格表</t>
  </si>
  <si>
    <t>直梯产品基价部分权重比选总价</t>
  </si>
  <si>
    <t>直梯产品基价部分权重比选总价=直梯产品基价部分权重比选价格合计*90%</t>
  </si>
  <si>
    <t>直梯产品选配部分权重比选总价</t>
  </si>
  <si>
    <t>直梯选配部分权重比选总价=直梯选配部分权重价格合计*9%+直梯产品选配部分报价单项累计价格*1%</t>
  </si>
  <si>
    <t>直梯产品比选总价</t>
  </si>
  <si>
    <t>直梯产品比选总价=直梯产品基价部分权重比选总价+直梯产品电梯选配部分权重比选总价</t>
  </si>
  <si>
    <t>扶梯产品基价部分权重比选价格表</t>
  </si>
  <si>
    <t>扶梯产品选配部分权重比选价格表</t>
  </si>
  <si>
    <t>扶梯产品选配部分报价累计价格表</t>
  </si>
  <si>
    <t>扶梯产品选配部分单项累计价格表中填写数据为“附件2 电扶梯选配功能（装饰）价格清单”中“ 自动扶梯选配功能（有偿）价格一览表”各报价的单价汇总。如出现价格不一致的情况，以价格清单的价格为准。</t>
  </si>
  <si>
    <t>扶梯产品基价部分权重比选总价</t>
  </si>
  <si>
    <t>扶梯产品基价部分权重比选总价=扶梯产品基价部分权重比选价格合计*90%</t>
  </si>
  <si>
    <t>扶梯产品选配部分权重比选总价</t>
  </si>
  <si>
    <t>扶梯选配部分权重比选总价=扶梯选配部分权重价格合计*9%+扶梯产品选配部分报价单项累计价格*1%</t>
  </si>
  <si>
    <t>扶梯产品比选总价</t>
  </si>
  <si>
    <t>扶梯产品比选总价=扶梯产品基价部分权重比选总价+扶梯产品电梯选配部分权重比选总价</t>
  </si>
  <si>
    <t>报价组成</t>
  </si>
  <si>
    <t>产品基价部分（单项总权重90%）</t>
  </si>
  <si>
    <t>产品基价部分权重比选总价=产品基价部分权重比选价格合计*90%</t>
  </si>
  <si>
    <t>电梯选配部分（单项总权重10%）</t>
  </si>
  <si>
    <t>比选总价（1+2）</t>
  </si>
  <si>
    <t>单位名称（公章）：</t>
  </si>
  <si>
    <t>日         期：</t>
  </si>
  <si>
    <t>速度（m/s）</t>
  </si>
  <si>
    <t>无机房电梯</t>
  </si>
  <si>
    <t>有机房电梯</t>
  </si>
  <si>
    <t>日期：</t>
  </si>
  <si>
    <t>梯级宽度（mm）</t>
  </si>
  <si>
    <t>35°</t>
  </si>
  <si>
    <t>30°</t>
  </si>
  <si>
    <t>选配清单</t>
  </si>
  <si>
    <t>单价清单索引</t>
  </si>
  <si>
    <t>单位</t>
  </si>
  <si>
    <t>报价单价</t>
  </si>
  <si>
    <t>小计=E*F</t>
  </si>
  <si>
    <t>备注</t>
  </si>
  <si>
    <t>米</t>
  </si>
  <si>
    <t>紧急消防员操作功能</t>
  </si>
  <si>
    <t>台</t>
  </si>
  <si>
    <t>停电自动平层功能（带蓄电池）</t>
  </si>
  <si>
    <t>减不停层（设备）</t>
  </si>
  <si>
    <t>选配功能（装饰）报价清单-选配功能-中间楼层调整</t>
  </si>
  <si>
    <t>层/个</t>
  </si>
  <si>
    <t>减不停层（安装）</t>
  </si>
  <si>
    <t>并联控制功能</t>
  </si>
  <si>
    <t>选配功能（装饰）报价清单-选配功能-标准梯控功能</t>
  </si>
  <si>
    <t>群管理控制功能（3~4台电梯情况）</t>
  </si>
  <si>
    <t>个</t>
  </si>
  <si>
    <t>选配功能（装饰）报价清单-选配功能-轿厢附加装修重量</t>
  </si>
  <si>
    <t>轿厢附加装修重量150KG</t>
  </si>
  <si>
    <t>控制柜内预留大楼BA接口（开放接口通讯协议）</t>
  </si>
  <si>
    <t>选配功能（装饰）报价清单-选配功能-电梯运行状况管理</t>
  </si>
  <si>
    <t>预留轿内IC卡、二维码读码器接口（开放通讯协议），轿厢操作面板预留IC卡、二维码读卡器安装位置（预留开孔位置由项目公司在排产前提供）。</t>
  </si>
  <si>
    <t>选配功能（装饰）报价清单-选配功能-梯控模块</t>
  </si>
  <si>
    <t>轿厢加装电梯专用空调（单冷、小一匹）</t>
  </si>
  <si>
    <t>选配功能（装饰）报价清单-选配功能-轿厢通风降温</t>
  </si>
  <si>
    <t>井道安全门（喷漆钢板）[层高超过11米时，按GB标准规定需设置]（元/个）</t>
  </si>
  <si>
    <t>选配功能（装饰）报价清单-选配功能-安全应急功能</t>
  </si>
  <si>
    <t>选配功能（装饰）报价清单-选配功能-贯通门方案</t>
  </si>
  <si>
    <t>选配功能（装饰）报价清单-选配功能-其他功能</t>
  </si>
  <si>
    <t>选配功能（装饰）报价清单-选配装饰-轿厢四壁</t>
  </si>
  <si>
    <t>拼花大理石地板</t>
  </si>
  <si>
    <t>选配功能（装饰）报价清单-选配装饰-轿厢地板</t>
  </si>
  <si>
    <t>选配功能（装饰）报价清单-选配吊顶</t>
  </si>
  <si>
    <t>轿厢内设置残疾人操纵箱（轿厢侧面设置高0.90~1.10m带盲文的选层按钮）</t>
  </si>
  <si>
    <t>三侧不锈钢圆形扶手（轿厢正面和两侧面设置高度 0.80~0.85m的扶手）</t>
  </si>
  <si>
    <t>合计</t>
  </si>
  <si>
    <t>若投标单位未按招标要求提供选配报价，则该单位缺漏部分价格按各投标单位中此项最高报价计入成本。</t>
  </si>
  <si>
    <t>选配项目</t>
  </si>
  <si>
    <t>选配单项合计价格</t>
  </si>
  <si>
    <t>电梯有偿选配功能价格清单（直梯）</t>
  </si>
  <si>
    <t>电梯有偿选配装饰价格清单（直梯）</t>
  </si>
  <si>
    <t>扶梯产品选配部分权重比选价格</t>
  </si>
  <si>
    <t>BA接口（控制柜预留通讯接口）</t>
  </si>
  <si>
    <t xml:space="preserve"> 扶梯报价清单和选配报价清单</t>
  </si>
  <si>
    <t>以室内扶梯 6米以下规格为准</t>
  </si>
  <si>
    <t>扶梯桁架延长100mm</t>
  </si>
  <si>
    <t>扶手带自动杀菌功能</t>
  </si>
  <si>
    <t xml:space="preserve"> 自动扶梯选配功能</t>
  </si>
  <si>
    <t>垂直电梯合计</t>
    <phoneticPr fontId="17" type="noConversion"/>
  </si>
  <si>
    <t>自动扶梯合计</t>
    <phoneticPr fontId="17" type="noConversion"/>
  </si>
  <si>
    <t>表1.1  直梯产品基价部分权重比选价格表</t>
    <phoneticPr fontId="17" type="noConversion"/>
  </si>
  <si>
    <t>电梯基本参数</t>
  </si>
  <si>
    <t>投标合价（元）</t>
  </si>
  <si>
    <t>电梯明细价格计算（元，含税）</t>
  </si>
  <si>
    <t xml:space="preserve">电梯类型
</t>
    <phoneticPr fontId="17" type="noConversion"/>
  </si>
  <si>
    <t>定位</t>
    <phoneticPr fontId="17" type="noConversion"/>
  </si>
  <si>
    <t>载重
(kg)</t>
  </si>
  <si>
    <t>速度
（m/s）</t>
  </si>
  <si>
    <t>服务层站</t>
  </si>
  <si>
    <t>开门数量</t>
    <phoneticPr fontId="17" type="noConversion"/>
  </si>
  <si>
    <t>权重比例（%）</t>
    <phoneticPr fontId="17" type="noConversion"/>
  </si>
  <si>
    <t>应标产品型号</t>
  </si>
  <si>
    <t>单台设备费汇总
（=设备基价+设备层数调差费用）</t>
  </si>
  <si>
    <t>单台安装费汇总
（=安装基价+安装层数调差费用）</t>
  </si>
  <si>
    <t>单价价格小计（=单台设备费汇总+单台安装费汇总）</t>
  </si>
  <si>
    <t>设备基价
（=集采清单查询对应规格设备基价）</t>
  </si>
  <si>
    <t>安装基价
（=集采清单查询对应规格安装基价）</t>
  </si>
  <si>
    <t>设备层数调差费用
（=设备层差单价*（实际层数-基价层数）</t>
  </si>
  <si>
    <t>安装层数调差费用
（=安装层差单价*（实际层数-基价层数）</t>
  </si>
  <si>
    <t>设备及安装基价计算对应层站信息（层）</t>
  </si>
  <si>
    <t>设备层差单价（=集采清单查询对应规格设备层差单价）</t>
  </si>
  <si>
    <t>安装层差单价（=集采清单查询对应规格安装层差单价）</t>
  </si>
  <si>
    <t>1（示例，投标时删除此行）</t>
    <phoneticPr fontId="17" type="noConversion"/>
  </si>
  <si>
    <t>有机房电梯</t>
    <phoneticPr fontId="17" type="noConversion"/>
  </si>
  <si>
    <t>经济通用型号</t>
  </si>
  <si>
    <t>XXX</t>
    <phoneticPr fontId="17" type="noConversion"/>
  </si>
  <si>
    <t>经济通用型号</t>
    <phoneticPr fontId="17" type="noConversion"/>
  </si>
  <si>
    <t>商务主流型号</t>
    <phoneticPr fontId="17" type="noConversion"/>
  </si>
  <si>
    <t>扶梯工程量基本参数</t>
  </si>
  <si>
    <t>扶梯明细价格计算（元）</t>
  </si>
  <si>
    <t>类型</t>
  </si>
  <si>
    <t>使用环境</t>
  </si>
  <si>
    <t>倾斜角
（°）</t>
  </si>
  <si>
    <t>提升高度（米）</t>
  </si>
  <si>
    <t>产品型号</t>
  </si>
  <si>
    <t>设备高度调差费用
（=设备高度差价单价*（实际高度米数-基价高度米数）</t>
  </si>
  <si>
    <t>安装高度调差费用
（=安装高度差价单价*（实际高度米数-基价高度米数）</t>
  </si>
  <si>
    <t>设备及安装基价计算对应提升高度信息（m）</t>
  </si>
  <si>
    <t>设备高度差价单价（=集采清单查询对应规格设备高差单价）</t>
  </si>
  <si>
    <t>安装高度差价单价（=集采清单查询对应规格安装高差单价）</t>
  </si>
  <si>
    <t>自动扶梯</t>
    <phoneticPr fontId="17" type="noConversion"/>
  </si>
  <si>
    <t>室内</t>
  </si>
  <si>
    <t>XX</t>
    <phoneticPr fontId="17" type="noConversion"/>
  </si>
  <si>
    <t>自动扶梯</t>
  </si>
  <si>
    <t>室内</t>
    <phoneticPr fontId="17" type="noConversion"/>
  </si>
  <si>
    <t>室外</t>
    <phoneticPr fontId="17" type="noConversion"/>
  </si>
  <si>
    <t>-</t>
    <phoneticPr fontId="17" type="noConversion"/>
  </si>
  <si>
    <t>各选配子表选配价格框中仅能选择1个价格进行合计，若一个选配选型在一个报价方框内存在2个价格，按最高价计入本项目有效价格</t>
    <phoneticPr fontId="17" type="noConversion"/>
  </si>
  <si>
    <t>比选总价=产品基价部分权重比选总价+电梯选配部分权重比选总价</t>
    <phoneticPr fontId="17" type="noConversion"/>
  </si>
  <si>
    <t>电梯选配部分权重比选总价=选配部分权重价格合计*9%+选配部分单项累计价格*1%</t>
    <phoneticPr fontId="17" type="noConversion"/>
  </si>
  <si>
    <t>产品基价部分（单项总权重90%）</t>
    <phoneticPr fontId="17" type="noConversion"/>
  </si>
  <si>
    <t>扶梯选配部分权重比选总价=扶梯选配部分权重价格合计*9%+选配部分单项累计价格*1%</t>
    <phoneticPr fontId="17" type="noConversion"/>
  </si>
  <si>
    <t>比选总价=产品基价部分权重比选总价+扶梯选配部分权重比选总价</t>
    <phoneticPr fontId="17" type="noConversion"/>
  </si>
  <si>
    <t>扶梯选配部分（单项总权重10%）</t>
    <phoneticPr fontId="17" type="noConversion"/>
  </si>
  <si>
    <t>总价</t>
    <phoneticPr fontId="17" type="noConversion"/>
  </si>
  <si>
    <r>
      <t>1、直梯产品</t>
    </r>
    <r>
      <rPr>
        <b/>
        <sz val="16"/>
        <color theme="1"/>
        <rFont val="等线"/>
        <family val="3"/>
        <charset val="134"/>
        <scheme val="minor"/>
      </rPr>
      <t>比选价格汇总表</t>
    </r>
    <phoneticPr fontId="17" type="noConversion"/>
  </si>
  <si>
    <r>
      <t>2、扶梯产品</t>
    </r>
    <r>
      <rPr>
        <b/>
        <sz val="16"/>
        <color theme="1"/>
        <rFont val="等线"/>
        <family val="3"/>
        <charset val="134"/>
        <scheme val="minor"/>
      </rPr>
      <t>比选价格汇总表</t>
    </r>
    <phoneticPr fontId="17" type="noConversion"/>
  </si>
  <si>
    <t>直梯产品基价部分权重比选价格表</t>
    <phoneticPr fontId="17" type="noConversion"/>
  </si>
  <si>
    <t>选配按钮报价表</t>
    <phoneticPr fontId="17" type="noConversion"/>
  </si>
  <si>
    <t>电梯有偿选配吊顶报价表</t>
    <phoneticPr fontId="17" type="noConversion"/>
  </si>
  <si>
    <t>轿厢多媒体显示方案选配报价表</t>
    <phoneticPr fontId="17" type="noConversion"/>
  </si>
  <si>
    <t>1.各选配子表选配价格框中仅能选择1个价格进行合计，若一个选配选型在一个报价方框内存在2个价格，按最高价计入本项目有效价格.
2.因《电梯有偿选配装饰报价表》和《电梯有偿选配吊顶报价表》存在=≤1000KG、＞1000KG等二个规格的价格，本次比价累计报价选取其中以=≤1000KG的价格计入。</t>
    <phoneticPr fontId="17" type="noConversion"/>
  </si>
  <si>
    <t>安装提升高度调差费</t>
    <phoneticPr fontId="17" type="noConversion"/>
  </si>
  <si>
    <t>选配功能（装饰）报价清单-选配功能-常规配置功能</t>
    <phoneticPr fontId="17" type="noConversion"/>
  </si>
  <si>
    <t>选配功能（装饰）报价清单-选配功能-轿厢显示</t>
    <phoneticPr fontId="17" type="noConversion"/>
  </si>
  <si>
    <t>轿厢多媒体显示方案选配报价表-网络版-不小于12寸</t>
    <phoneticPr fontId="17" type="noConversion"/>
  </si>
  <si>
    <t>轿厢多媒体显示屏（不小于12寸）
(显示楼层、运行方向、小区消息等内容，可实时播放视频、电视和定制企业logo)</t>
    <phoneticPr fontId="17" type="noConversion"/>
  </si>
  <si>
    <t>TFT真彩液晶显示 ≥ 6寸</t>
  </si>
  <si>
    <t>轿厢附加装修重量250KG</t>
    <phoneticPr fontId="17" type="noConversion"/>
  </si>
  <si>
    <t>一键呼梯功能：控制柜内预留远程访客控制器及接口，开放通讯协议，并提供相应的随行电缆。电梯配置满足智能化单位的门禁设备、身份认证设备和远程信号等接入，实现无接触召梯。（配合智能化单位的门禁梯控系统联动测试，实现身份验证、轿厢使用权限管理、派梯等功能。）</t>
    <phoneticPr fontId="17" type="noConversion"/>
  </si>
  <si>
    <t>轿厢四壁-发纹不锈钢镀色（SUS304）</t>
    <phoneticPr fontId="17" type="noConversion"/>
  </si>
  <si>
    <t>轿厢四壁-钢板喷漆</t>
    <phoneticPr fontId="17" type="noConversion"/>
  </si>
  <si>
    <t>层/个</t>
    <phoneticPr fontId="17" type="noConversion"/>
  </si>
  <si>
    <t>轿厢边框材质发纹不锈钢（可拆卸吊顶，厚度不低于50mm，任意三款价格不调整）</t>
    <phoneticPr fontId="17" type="noConversion"/>
  </si>
  <si>
    <t>厅门-发纹不锈钢镀色（SUS304）-</t>
    <phoneticPr fontId="17" type="noConversion"/>
  </si>
  <si>
    <t>选配功能（装饰）报价清单-选配装饰-轿厢门、厅门</t>
    <phoneticPr fontId="17" type="noConversion"/>
  </si>
  <si>
    <t>选配功能（装饰）报价清单-选配装饰-小门套</t>
    <phoneticPr fontId="17" type="noConversion"/>
  </si>
  <si>
    <t>小门套-发纹不锈钢镀色（SUS304）-</t>
    <phoneticPr fontId="17" type="noConversion"/>
  </si>
  <si>
    <t>选配功能（装饰）报价清单-选配装饰-标准轿厢高度调整</t>
    <phoneticPr fontId="17" type="noConversion"/>
  </si>
  <si>
    <t>贯通门（或对开门）方案
（含一台轿厢贯通，前后门独立双开门）</t>
    <phoneticPr fontId="17" type="noConversion"/>
  </si>
  <si>
    <t>表1.2直梯产品选配部分权重比选价格</t>
    <phoneticPr fontId="17" type="noConversion"/>
  </si>
  <si>
    <t>表1.3直梯产品选配部分报价累计价格</t>
    <phoneticPr fontId="17" type="noConversion"/>
  </si>
  <si>
    <t>表2.1 扶梯产品基价部分权重比选价格表</t>
    <phoneticPr fontId="17" type="noConversion"/>
  </si>
  <si>
    <t>表2.3扶梯产品选配部分单项累计价格</t>
    <phoneticPr fontId="17" type="noConversion"/>
  </si>
  <si>
    <t>临时梯使用费用价格清单</t>
    <phoneticPr fontId="17" type="noConversion"/>
  </si>
  <si>
    <t>直梯产品选配部分单项累计价格表中填写数据为“附件2 电扶梯选配功能（装饰）价格清单”中“电梯有偿选配功能价格清单（直梯）”、“电梯有偿选配装饰价格清单（直梯）”、“电梯有偿选配吊顶价格清单（直梯）”、“选配按钮报价表”、“多媒体轿厢显示方案选配报价表”以及附件3 《临时用梯费用及样板房展示电梯价格清单》中"临时梯使用费用价格清单"各报价表的单价汇总。如出现价格不一致的情况，以价格清单的价格为准。</t>
    <phoneticPr fontId="17" type="noConversion"/>
  </si>
  <si>
    <t>直梯产品基价部分权重比选价格表中价格数据来源为“附件1 电扶梯（基价部分）价格清单”中“商务主流型号有机房电梯报价表”、“经济通用型号有机房电梯报价表”、“商务主流型号无机房电梯报价表 ”和“经济通用型号无机房电梯报价表”、，如出现价格不一致的情况，以价格清单的价格为准。</t>
    <phoneticPr fontId="17" type="noConversion"/>
  </si>
  <si>
    <t>扶梯产品选配部分权重比选价格表中价格数据来源为“附件2 电扶梯选配功能（装饰）价格清单”中“ 自动扶梯选配功能（有偿）价格一览表”相关报价，如出现价格不一致的情况，以价格清单的价格为准。</t>
    <phoneticPr fontId="17" type="noConversion"/>
  </si>
  <si>
    <t>扶梯产品基价部分权重比选价格表中价格数据来源为“附件1 电扶梯（基价部分）价格清单”中“自动扶梯报价表”，如出现价格不一致的情况，以价格清单的价格为准。</t>
    <phoneticPr fontId="17" type="noConversion"/>
  </si>
  <si>
    <t>电梯能量回馈功能</t>
    <phoneticPr fontId="17" type="noConversion"/>
  </si>
  <si>
    <t>设备提升高度调差费-(适用经济通用型号)</t>
    <phoneticPr fontId="17" type="noConversion"/>
  </si>
  <si>
    <t>设备提升高度调差费-(适用商务主流型号)</t>
    <phoneticPr fontId="17" type="noConversion"/>
  </si>
  <si>
    <t>报价</t>
    <phoneticPr fontId="17" type="noConversion"/>
  </si>
  <si>
    <t>轿厢附加装修重量400KG</t>
    <phoneticPr fontId="17" type="noConversion"/>
  </si>
  <si>
    <t>对重安全钳-有机房电梯 （底坑悬空时配置）</t>
    <phoneticPr fontId="17" type="noConversion"/>
  </si>
  <si>
    <t>标准轿厢高度调整增加200mm（需要单价*2）</t>
    <phoneticPr fontId="17" type="noConversion"/>
  </si>
  <si>
    <t>开门高度净尺寸增加100mm（按20个门计算，需要单价*20）</t>
    <phoneticPr fontId="17" type="noConversion"/>
  </si>
  <si>
    <t>选配功能（装饰）报价清单-选配功能-无障碍功能选配</t>
    <phoneticPr fontId="17" type="noConversion"/>
  </si>
  <si>
    <t>后壁半身镜面费用（轿厢正面高0.90m处至顶部安装镜子）</t>
    <phoneticPr fontId="17" type="noConversion"/>
  </si>
  <si>
    <t>轿厢中文语音播报功能</t>
    <phoneticPr fontId="17" type="noConversion"/>
  </si>
  <si>
    <t>权重比例</t>
    <phoneticPr fontId="17" type="noConversion"/>
  </si>
  <si>
    <t>外盖板防爬装置</t>
  </si>
  <si>
    <t>刚性固定三角警示牌</t>
  </si>
  <si>
    <r>
      <rPr>
        <sz val="12"/>
        <color indexed="8"/>
        <rFont val="等线"/>
        <family val="3"/>
        <charset val="134"/>
        <scheme val="minor"/>
      </rPr>
      <t>梯级间隙照明LED</t>
    </r>
  </si>
  <si>
    <t>扶梯语音提示功能</t>
    <phoneticPr fontId="17" type="noConversion"/>
  </si>
  <si>
    <t>消防功能</t>
  </si>
  <si>
    <t>台</t>
    <phoneticPr fontId="17" type="noConversion"/>
  </si>
  <si>
    <t>宠物按钮功能（轿厢）+宠物按钮功能（厅外）（报价按1个轿厢宠物按钮+20个厅外宠物按钮进行计算。）</t>
    <phoneticPr fontId="17" type="noConversion"/>
  </si>
  <si>
    <t>套</t>
    <phoneticPr fontId="17" type="noConversion"/>
  </si>
  <si>
    <t>个</t>
    <phoneticPr fontId="17" type="noConversion"/>
  </si>
  <si>
    <t>厅门拆装费</t>
    <phoneticPr fontId="17" type="noConversion"/>
  </si>
  <si>
    <t>轿门拆装费</t>
    <phoneticPr fontId="17" type="noConversion"/>
  </si>
  <si>
    <t>轿厢前壁拆装费</t>
    <phoneticPr fontId="17" type="noConversion"/>
  </si>
  <si>
    <t>直梯</t>
    <phoneticPr fontId="17" type="noConversion"/>
  </si>
  <si>
    <t>扶梯</t>
    <phoneticPr fontId="17" type="noConversion"/>
  </si>
  <si>
    <t>综合单价</t>
    <phoneticPr fontId="17" type="noConversion"/>
  </si>
  <si>
    <t>数量</t>
    <phoneticPr fontId="17" type="noConversion"/>
  </si>
  <si>
    <t>价格</t>
    <phoneticPr fontId="17" type="noConversion"/>
  </si>
  <si>
    <t>价格汇总表</t>
    <phoneticPr fontId="17" type="noConversion"/>
  </si>
  <si>
    <t>22(新增)</t>
    <phoneticPr fontId="17" type="noConversion"/>
  </si>
  <si>
    <t>家用梯</t>
  </si>
  <si>
    <t>无机房电梯</t>
    <phoneticPr fontId="1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</si>
</sst>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 * #,##0.00_ ;_ * \-#,##0.00_ ;_ * &quot;-&quot;??_ ;_ @_ "/>
    <numFmt numFmtId="176" formatCode="0_);[Red]\(0\)"/>
    <numFmt numFmtId="177" formatCode="0.00_);[Red]\(0.00\)"/>
    <numFmt numFmtId="178" formatCode="0_ "/>
  </numFmts>
  <fonts count="40" x14ac:knownFonts="1">
    <font>
      <sz val="11"/>
      <color theme="1"/>
      <name val="等线"/>
      <charset val="134"/>
      <scheme val="minor"/>
    </font>
    <font>
      <sz val="11"/>
      <color theme="1"/>
      <name val="等线"/>
      <family val="2"/>
      <scheme val="minor"/>
    </font>
    <font>
      <b/>
      <sz val="14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10.5"/>
      <color theme="1"/>
      <name val="宋体"/>
      <family val="3"/>
      <charset val="134"/>
    </font>
    <font>
      <sz val="10"/>
      <color theme="1"/>
      <name val="等线"/>
      <family val="3"/>
      <charset val="134"/>
      <scheme val="minor"/>
    </font>
    <font>
      <b/>
      <sz val="12"/>
      <color theme="1"/>
      <name val="等线"/>
      <family val="3"/>
      <charset val="134"/>
      <scheme val="minor"/>
    </font>
    <font>
      <sz val="12"/>
      <color theme="1"/>
      <name val="宋体"/>
      <family val="3"/>
      <charset val="134"/>
    </font>
    <font>
      <b/>
      <sz val="16"/>
      <color theme="1"/>
      <name val="等线"/>
      <family val="3"/>
      <charset val="134"/>
      <scheme val="minor"/>
    </font>
    <font>
      <sz val="10.5"/>
      <color theme="1"/>
      <name val="宋体"/>
      <family val="3"/>
      <charset val="134"/>
    </font>
    <font>
      <sz val="10.5"/>
      <color theme="1"/>
      <name val="Times New Roman"/>
      <family val="1"/>
    </font>
    <font>
      <b/>
      <u/>
      <sz val="16"/>
      <color theme="1"/>
      <name val="等线"/>
      <family val="3"/>
      <charset val="134"/>
      <scheme val="minor"/>
    </font>
    <font>
      <b/>
      <sz val="11"/>
      <color rgb="FFFF0000"/>
      <name val="等线"/>
      <family val="3"/>
      <charset val="134"/>
      <scheme val="minor"/>
    </font>
    <font>
      <b/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theme="1"/>
      <name val="宋体"/>
      <family val="3"/>
      <charset val="134"/>
    </font>
    <font>
      <sz val="9"/>
      <color theme="1"/>
      <name val="微软雅黑"/>
      <family val="2"/>
      <charset val="134"/>
    </font>
    <font>
      <sz val="9"/>
      <name val="等线"/>
      <family val="3"/>
      <charset val="134"/>
      <scheme val="minor"/>
    </font>
    <font>
      <b/>
      <sz val="20"/>
      <color theme="1"/>
      <name val="宋体"/>
      <family val="3"/>
      <charset val="134"/>
    </font>
    <font>
      <b/>
      <u/>
      <sz val="14"/>
      <color theme="1"/>
      <name val="宋体"/>
      <family val="3"/>
      <charset val="134"/>
    </font>
    <font>
      <b/>
      <sz val="14"/>
      <color theme="1"/>
      <name val="宋体"/>
      <family val="3"/>
      <charset val="134"/>
    </font>
    <font>
      <sz val="14"/>
      <color theme="1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4"/>
      <color rgb="FFFF0000"/>
      <name val="宋体"/>
      <family val="3"/>
      <charset val="134"/>
    </font>
    <font>
      <sz val="11"/>
      <color theme="1"/>
      <name val="宋体"/>
      <family val="3"/>
      <charset val="134"/>
    </font>
    <font>
      <sz val="14"/>
      <color theme="1"/>
      <name val="等线"/>
      <family val="2"/>
      <scheme val="minor"/>
    </font>
    <font>
      <sz val="12"/>
      <color theme="1"/>
      <name val="等线"/>
      <family val="3"/>
      <charset val="134"/>
      <scheme val="minor"/>
    </font>
    <font>
      <b/>
      <sz val="12"/>
      <name val="等线"/>
      <family val="3"/>
      <charset val="134"/>
      <scheme val="minor"/>
    </font>
    <font>
      <sz val="12"/>
      <name val="等线"/>
      <family val="3"/>
      <charset val="134"/>
      <scheme val="minor"/>
    </font>
    <font>
      <sz val="9"/>
      <color indexed="8"/>
      <name val="微软雅黑"/>
      <family val="2"/>
      <charset val="134"/>
    </font>
    <font>
      <sz val="12"/>
      <name val="宋体"/>
      <family val="3"/>
      <charset val="134"/>
    </font>
    <font>
      <sz val="16"/>
      <color theme="1"/>
      <name val="宋体"/>
      <family val="3"/>
      <charset val="134"/>
    </font>
    <font>
      <sz val="11"/>
      <color theme="1"/>
      <name val="Arial"/>
      <family val="2"/>
    </font>
    <font>
      <sz val="12"/>
      <color indexed="8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11"/>
      <color rgb="FFFF0000"/>
      <name val="宋体"/>
      <family val="3"/>
      <charset val="134"/>
    </font>
    <font>
      <b/>
      <sz val="11"/>
      <color rgb="FFFF0000"/>
      <name val="宋体"/>
      <family val="3"/>
      <charset val="134"/>
    </font>
    <font>
      <sz val="10.5"/>
      <color rgb="FFFF0000"/>
      <name val="宋体"/>
      <family val="3"/>
      <charset val="134"/>
    </font>
    <font>
      <b/>
      <sz val="10.5"/>
      <color rgb="FFFF0000"/>
      <name val="宋体"/>
      <family val="3"/>
      <charset val="134"/>
    </font>
    <font>
      <sz val="10.5"/>
      <color rgb="FFFF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</borders>
  <cellStyleXfs count="8">
    <xf numFmtId="0" fontId="0" fillId="0" borderId="0"/>
    <xf numFmtId="0" fontId="16" fillId="0" borderId="0">
      <alignment vertical="center"/>
    </xf>
    <xf numFmtId="0" fontId="1" fillId="0" borderId="0"/>
    <xf numFmtId="0" fontId="22" fillId="0" borderId="0"/>
    <xf numFmtId="9" fontId="1" fillId="0" borderId="0" applyFont="0" applyFill="0" applyBorder="0" applyAlignment="0" applyProtection="0">
      <alignment vertical="center"/>
    </xf>
    <xf numFmtId="43" fontId="29" fillId="0" borderId="0" applyFont="0" applyFill="0" applyBorder="0" applyAlignment="0" applyProtection="0">
      <alignment vertical="center"/>
    </xf>
    <xf numFmtId="43" fontId="30" fillId="0" borderId="0" applyFont="0" applyFill="0" applyBorder="0" applyAlignment="0" applyProtection="0"/>
    <xf numFmtId="0" fontId="16" fillId="0" borderId="0">
      <alignment vertical="center"/>
    </xf>
  </cellStyleXfs>
  <cellXfs count="159">
    <xf numFmtId="0" fontId="0" fillId="0" borderId="0" xfId="0"/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0" fillId="3" borderId="1" xfId="0" applyFill="1" applyBorder="1" applyAlignment="1">
      <alignment horizontal="center" vertical="center"/>
    </xf>
    <xf numFmtId="0" fontId="7" fillId="0" borderId="0" xfId="0" applyFont="1"/>
    <xf numFmtId="0" fontId="0" fillId="0" borderId="0" xfId="0" applyFont="1" applyFill="1" applyAlignment="1"/>
    <xf numFmtId="0" fontId="0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left"/>
    </xf>
    <xf numFmtId="0" fontId="13" fillId="5" borderId="11" xfId="0" applyFont="1" applyFill="1" applyBorder="1" applyAlignment="1">
      <alignment horizontal="center" vertical="center"/>
    </xf>
    <xf numFmtId="0" fontId="13" fillId="5" borderId="12" xfId="0" applyFont="1" applyFill="1" applyBorder="1" applyAlignment="1">
      <alignment horizontal="center" vertical="center"/>
    </xf>
    <xf numFmtId="0" fontId="13" fillId="5" borderId="12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left" vertical="center" wrapText="1"/>
    </xf>
    <xf numFmtId="0" fontId="15" fillId="4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0" xfId="2"/>
    <xf numFmtId="0" fontId="20" fillId="4" borderId="1" xfId="2" applyFont="1" applyFill="1" applyBorder="1" applyAlignment="1">
      <alignment horizontal="center" vertical="center"/>
    </xf>
    <xf numFmtId="0" fontId="20" fillId="0" borderId="1" xfId="2" applyFont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 wrapText="1"/>
    </xf>
    <xf numFmtId="0" fontId="20" fillId="4" borderId="7" xfId="3" applyFont="1" applyFill="1" applyBorder="1" applyAlignment="1">
      <alignment horizontal="center" vertical="center" wrapText="1"/>
    </xf>
    <xf numFmtId="0" fontId="21" fillId="6" borderId="1" xfId="2" applyFont="1" applyFill="1" applyBorder="1" applyAlignment="1">
      <alignment horizontal="center" vertical="center" wrapText="1"/>
    </xf>
    <xf numFmtId="0" fontId="23" fillId="6" borderId="1" xfId="2" applyFont="1" applyFill="1" applyBorder="1" applyAlignment="1">
      <alignment horizontal="center" vertical="center" wrapText="1"/>
    </xf>
    <xf numFmtId="0" fontId="20" fillId="6" borderId="1" xfId="2" applyFont="1" applyFill="1" applyBorder="1" applyAlignment="1">
      <alignment horizontal="center" vertical="center" wrapText="1"/>
    </xf>
    <xf numFmtId="0" fontId="1" fillId="6" borderId="0" xfId="2" applyFill="1"/>
    <xf numFmtId="0" fontId="24" fillId="4" borderId="1" xfId="2" applyFont="1" applyFill="1" applyBorder="1" applyAlignment="1">
      <alignment horizontal="center" vertical="center"/>
    </xf>
    <xf numFmtId="0" fontId="4" fillId="4" borderId="1" xfId="2" applyFont="1" applyFill="1" applyBorder="1" applyAlignment="1">
      <alignment horizontal="center" vertical="center" wrapText="1"/>
    </xf>
    <xf numFmtId="0" fontId="9" fillId="4" borderId="1" xfId="2" applyFont="1" applyFill="1" applyBorder="1" applyAlignment="1">
      <alignment horizontal="center" vertical="center" wrapText="1"/>
    </xf>
    <xf numFmtId="176" fontId="10" fillId="4" borderId="1" xfId="2" applyNumberFormat="1" applyFont="1" applyFill="1" applyBorder="1" applyAlignment="1">
      <alignment horizontal="center" vertical="center" wrapText="1"/>
    </xf>
    <xf numFmtId="177" fontId="10" fillId="4" borderId="1" xfId="2" applyNumberFormat="1" applyFont="1" applyFill="1" applyBorder="1" applyAlignment="1">
      <alignment horizontal="center" vertical="center" wrapText="1"/>
    </xf>
    <xf numFmtId="9" fontId="24" fillId="4" borderId="1" xfId="4" applyFont="1" applyFill="1" applyBorder="1" applyAlignment="1">
      <alignment horizontal="center" vertical="center" wrapText="1"/>
    </xf>
    <xf numFmtId="9" fontId="0" fillId="0" borderId="1" xfId="4" applyFont="1" applyBorder="1" applyAlignment="1">
      <alignment horizontal="center"/>
    </xf>
    <xf numFmtId="0" fontId="1" fillId="0" borderId="1" xfId="2" applyBorder="1"/>
    <xf numFmtId="9" fontId="0" fillId="0" borderId="1" xfId="4" applyFont="1" applyBorder="1" applyAlignment="1">
      <alignment horizontal="center" vertical="center"/>
    </xf>
    <xf numFmtId="0" fontId="1" fillId="0" borderId="1" xfId="2" applyBorder="1" applyAlignment="1">
      <alignment vertical="center"/>
    </xf>
    <xf numFmtId="0" fontId="21" fillId="0" borderId="0" xfId="3" applyFont="1"/>
    <xf numFmtId="0" fontId="20" fillId="0" borderId="1" xfId="3" applyFont="1" applyBorder="1" applyAlignment="1">
      <alignment horizontal="center" vertical="center"/>
    </xf>
    <xf numFmtId="0" fontId="21" fillId="0" borderId="1" xfId="3" applyFont="1" applyBorder="1" applyAlignment="1">
      <alignment horizontal="center" vertical="center" wrapText="1"/>
    </xf>
    <xf numFmtId="0" fontId="21" fillId="0" borderId="7" xfId="2" applyFont="1" applyBorder="1" applyAlignment="1">
      <alignment horizontal="center" vertical="center" wrapText="1"/>
    </xf>
    <xf numFmtId="0" fontId="21" fillId="0" borderId="1" xfId="3" applyFont="1" applyBorder="1" applyAlignment="1">
      <alignment vertical="center" wrapText="1"/>
    </xf>
    <xf numFmtId="0" fontId="21" fillId="2" borderId="1" xfId="3" applyFont="1" applyFill="1" applyBorder="1" applyAlignment="1">
      <alignment vertical="center" wrapText="1"/>
    </xf>
    <xf numFmtId="0" fontId="21" fillId="6" borderId="1" xfId="3" applyFont="1" applyFill="1" applyBorder="1" applyAlignment="1">
      <alignment horizontal="center" vertical="center"/>
    </xf>
    <xf numFmtId="0" fontId="23" fillId="6" borderId="1" xfId="3" applyFont="1" applyFill="1" applyBorder="1" applyAlignment="1">
      <alignment horizontal="center" vertical="center"/>
    </xf>
    <xf numFmtId="0" fontId="21" fillId="6" borderId="1" xfId="3" applyFont="1" applyFill="1" applyBorder="1"/>
    <xf numFmtId="0" fontId="21" fillId="4" borderId="1" xfId="3" applyFont="1" applyFill="1" applyBorder="1" applyAlignment="1">
      <alignment horizontal="center" vertical="center"/>
    </xf>
    <xf numFmtId="9" fontId="21" fillId="4" borderId="1" xfId="3" applyNumberFormat="1" applyFont="1" applyFill="1" applyBorder="1" applyAlignment="1">
      <alignment horizontal="center" vertical="center"/>
    </xf>
    <xf numFmtId="0" fontId="25" fillId="0" borderId="0" xfId="2" applyFont="1"/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Border="1" applyAlignment="1">
      <alignment vertical="center"/>
    </xf>
    <xf numFmtId="0" fontId="6" fillId="0" borderId="5" xfId="0" applyFont="1" applyBorder="1" applyAlignment="1">
      <alignment horizontal="center"/>
    </xf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4" fillId="4" borderId="1" xfId="0" applyFont="1" applyFill="1" applyBorder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178" fontId="26" fillId="4" borderId="1" xfId="5" applyNumberFormat="1" applyFont="1" applyFill="1" applyBorder="1" applyAlignment="1">
      <alignment horizontal="center" vertical="center" wrapText="1"/>
    </xf>
    <xf numFmtId="0" fontId="31" fillId="4" borderId="4" xfId="0" applyFont="1" applyFill="1" applyBorder="1" applyAlignment="1">
      <alignment horizontal="center" vertical="center" wrapText="1"/>
    </xf>
    <xf numFmtId="0" fontId="31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/>
    <xf numFmtId="0" fontId="5" fillId="4" borderId="1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center" vertical="center"/>
    </xf>
    <xf numFmtId="0" fontId="27" fillId="4" borderId="1" xfId="1" applyFont="1" applyFill="1" applyBorder="1" applyAlignment="1">
      <alignment horizontal="center" vertical="center"/>
    </xf>
    <xf numFmtId="178" fontId="28" fillId="4" borderId="1" xfId="1" applyNumberFormat="1" applyFont="1" applyFill="1" applyBorder="1" applyAlignment="1">
      <alignment horizontal="center" vertical="center"/>
    </xf>
    <xf numFmtId="178" fontId="28" fillId="4" borderId="1" xfId="5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vertical="center"/>
    </xf>
    <xf numFmtId="3" fontId="26" fillId="4" borderId="1" xfId="6" applyNumberFormat="1" applyFont="1" applyFill="1" applyBorder="1" applyAlignment="1">
      <alignment horizontal="center" vertical="center" wrapText="1"/>
    </xf>
    <xf numFmtId="0" fontId="22" fillId="4" borderId="1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 wrapText="1"/>
    </xf>
    <xf numFmtId="0" fontId="22" fillId="0" borderId="0" xfId="3"/>
    <xf numFmtId="0" fontId="3" fillId="0" borderId="1" xfId="3" applyFont="1" applyBorder="1" applyAlignment="1">
      <alignment horizontal="center" vertical="center"/>
    </xf>
    <xf numFmtId="0" fontId="3" fillId="0" borderId="1" xfId="3" applyFont="1" applyBorder="1" applyAlignment="1">
      <alignment horizontal="left" vertical="center" wrapText="1"/>
    </xf>
    <xf numFmtId="0" fontId="22" fillId="0" borderId="1" xfId="3" applyBorder="1" applyAlignment="1">
      <alignment horizontal="center" vertical="center"/>
    </xf>
    <xf numFmtId="0" fontId="22" fillId="0" borderId="1" xfId="3" applyBorder="1" applyAlignment="1">
      <alignment horizontal="left" vertical="center"/>
    </xf>
    <xf numFmtId="0" fontId="32" fillId="0" borderId="1" xfId="7" applyFont="1" applyBorder="1" applyAlignment="1">
      <alignment horizontal="center" vertical="center" wrapText="1"/>
    </xf>
    <xf numFmtId="0" fontId="22" fillId="3" borderId="1" xfId="3" applyFill="1" applyBorder="1" applyAlignment="1">
      <alignment horizontal="center" vertical="center"/>
    </xf>
    <xf numFmtId="0" fontId="6" fillId="0" borderId="5" xfId="3" applyFont="1" applyBorder="1"/>
    <xf numFmtId="0" fontId="6" fillId="0" borderId="5" xfId="3" applyFont="1" applyBorder="1" applyAlignment="1">
      <alignment horizontal="center"/>
    </xf>
    <xf numFmtId="0" fontId="6" fillId="0" borderId="6" xfId="3" applyFont="1" applyBorder="1"/>
    <xf numFmtId="0" fontId="5" fillId="4" borderId="1" xfId="0" applyFont="1" applyFill="1" applyBorder="1" applyAlignment="1">
      <alignment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9" fontId="0" fillId="2" borderId="1" xfId="4" applyFont="1" applyFill="1" applyBorder="1" applyAlignment="1">
      <alignment horizontal="center"/>
    </xf>
    <xf numFmtId="0" fontId="1" fillId="2" borderId="1" xfId="2" applyFill="1" applyBorder="1"/>
    <xf numFmtId="0" fontId="1" fillId="2" borderId="0" xfId="2" applyFill="1"/>
    <xf numFmtId="9" fontId="0" fillId="4" borderId="1" xfId="4" applyFont="1" applyFill="1" applyBorder="1" applyAlignment="1">
      <alignment horizontal="center"/>
    </xf>
    <xf numFmtId="0" fontId="1" fillId="4" borderId="1" xfId="2" applyFill="1" applyBorder="1"/>
    <xf numFmtId="9" fontId="36" fillId="2" borderId="1" xfId="4" applyFont="1" applyFill="1" applyBorder="1" applyAlignment="1">
      <alignment horizontal="center" vertical="center" wrapText="1"/>
    </xf>
    <xf numFmtId="0" fontId="35" fillId="2" borderId="1" xfId="2" applyFont="1" applyFill="1" applyBorder="1" applyAlignment="1">
      <alignment horizontal="center" vertical="center"/>
    </xf>
    <xf numFmtId="0" fontId="37" fillId="2" borderId="1" xfId="2" applyFont="1" applyFill="1" applyBorder="1" applyAlignment="1">
      <alignment horizontal="center" vertical="center" wrapText="1"/>
    </xf>
    <xf numFmtId="0" fontId="38" fillId="2" borderId="1" xfId="2" applyFont="1" applyFill="1" applyBorder="1" applyAlignment="1">
      <alignment horizontal="center" vertical="center" wrapText="1"/>
    </xf>
    <xf numFmtId="176" fontId="39" fillId="2" borderId="1" xfId="2" applyNumberFormat="1" applyFont="1" applyFill="1" applyBorder="1" applyAlignment="1">
      <alignment horizontal="center" vertical="center" wrapText="1"/>
    </xf>
    <xf numFmtId="177" fontId="39" fillId="2" borderId="1" xfId="2" applyNumberFormat="1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34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" fillId="0" borderId="4" xfId="2" applyBorder="1" applyAlignment="1">
      <alignment horizontal="center" vertical="center"/>
    </xf>
    <xf numFmtId="0" fontId="1" fillId="0" borderId="5" xfId="2" applyBorder="1" applyAlignment="1">
      <alignment horizontal="center" vertical="center"/>
    </xf>
    <xf numFmtId="0" fontId="1" fillId="0" borderId="6" xfId="2" applyBorder="1" applyAlignment="1">
      <alignment horizontal="center" vertical="center"/>
    </xf>
    <xf numFmtId="0" fontId="18" fillId="0" borderId="4" xfId="2" applyFont="1" applyBorder="1" applyAlignment="1">
      <alignment horizontal="center" vertical="center" wrapText="1"/>
    </xf>
    <xf numFmtId="0" fontId="18" fillId="0" borderId="5" xfId="2" applyFont="1" applyBorder="1" applyAlignment="1">
      <alignment horizontal="center" vertical="center" wrapText="1"/>
    </xf>
    <xf numFmtId="0" fontId="18" fillId="0" borderId="6" xfId="2" applyFont="1" applyBorder="1" applyAlignment="1">
      <alignment horizontal="center" vertical="center" wrapText="1"/>
    </xf>
    <xf numFmtId="0" fontId="19" fillId="0" borderId="1" xfId="2" applyFont="1" applyBorder="1" applyAlignment="1">
      <alignment horizontal="center" vertical="center" wrapText="1"/>
    </xf>
    <xf numFmtId="0" fontId="20" fillId="0" borderId="1" xfId="2" applyFont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0" fillId="0" borderId="1" xfId="0" applyBorder="1" applyAlignment="1">
      <alignment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22" fillId="0" borderId="7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20" fillId="4" borderId="4" xfId="3" applyFont="1" applyFill="1" applyBorder="1" applyAlignment="1">
      <alignment horizontal="center" vertical="center"/>
    </xf>
    <xf numFmtId="0" fontId="20" fillId="4" borderId="5" xfId="3" applyFont="1" applyFill="1" applyBorder="1" applyAlignment="1">
      <alignment horizontal="center" vertical="center"/>
    </xf>
    <xf numFmtId="0" fontId="20" fillId="4" borderId="6" xfId="3" applyFont="1" applyFill="1" applyBorder="1" applyAlignment="1">
      <alignment horizontal="center" vertical="center"/>
    </xf>
    <xf numFmtId="0" fontId="21" fillId="4" borderId="4" xfId="3" applyFont="1" applyFill="1" applyBorder="1" applyAlignment="1">
      <alignment horizontal="center" vertical="center"/>
    </xf>
    <xf numFmtId="0" fontId="21" fillId="4" borderId="5" xfId="3" applyFont="1" applyFill="1" applyBorder="1" applyAlignment="1">
      <alignment horizontal="center" vertical="center"/>
    </xf>
    <xf numFmtId="0" fontId="21" fillId="4" borderId="6" xfId="3" applyFont="1" applyFill="1" applyBorder="1" applyAlignment="1">
      <alignment horizontal="center" vertical="center"/>
    </xf>
    <xf numFmtId="0" fontId="20" fillId="0" borderId="0" xfId="3" applyFont="1" applyAlignment="1">
      <alignment horizontal="center" vertical="center"/>
    </xf>
    <xf numFmtId="0" fontId="19" fillId="0" borderId="1" xfId="3" applyFont="1" applyBorder="1" applyAlignment="1">
      <alignment horizontal="center" vertical="center" wrapText="1"/>
    </xf>
    <xf numFmtId="0" fontId="19" fillId="0" borderId="4" xfId="3" applyFont="1" applyBorder="1" applyAlignment="1">
      <alignment horizontal="center" vertical="center" wrapText="1"/>
    </xf>
    <xf numFmtId="0" fontId="19" fillId="0" borderId="5" xfId="3" applyFont="1" applyBorder="1" applyAlignment="1">
      <alignment horizontal="center" vertical="center" wrapText="1"/>
    </xf>
    <xf numFmtId="0" fontId="19" fillId="0" borderId="6" xfId="3" applyFont="1" applyBorder="1" applyAlignment="1">
      <alignment horizontal="center" vertical="center" wrapText="1"/>
    </xf>
    <xf numFmtId="0" fontId="20" fillId="0" borderId="1" xfId="3" applyFont="1" applyBorder="1" applyAlignment="1">
      <alignment horizontal="center" vertical="center" wrapText="1"/>
    </xf>
    <xf numFmtId="0" fontId="2" fillId="0" borderId="1" xfId="3" applyFont="1" applyBorder="1" applyAlignment="1">
      <alignment horizontal="center" vertical="center"/>
    </xf>
    <xf numFmtId="0" fontId="5" fillId="0" borderId="1" xfId="3" applyFont="1" applyBorder="1" applyAlignment="1">
      <alignment vertical="center" wrapText="1"/>
    </xf>
    <xf numFmtId="0" fontId="22" fillId="4" borderId="1" xfId="3" applyFill="1" applyBorder="1" applyAlignment="1">
      <alignment horizontal="center" vertical="center" wrapText="1"/>
    </xf>
    <xf numFmtId="0" fontId="6" fillId="0" borderId="4" xfId="3" applyFont="1" applyBorder="1" applyAlignment="1">
      <alignment horizontal="center"/>
    </xf>
    <xf numFmtId="0" fontId="6" fillId="0" borderId="5" xfId="3" applyFont="1" applyBorder="1" applyAlignment="1">
      <alignment horizontal="center"/>
    </xf>
    <xf numFmtId="0" fontId="22" fillId="0" borderId="1" xfId="3" applyBorder="1" applyAlignment="1">
      <alignment horizontal="left" vertical="center"/>
    </xf>
    <xf numFmtId="0" fontId="22" fillId="0" borderId="2" xfId="0" applyFont="1" applyBorder="1" applyAlignment="1">
      <alignment horizontal="left" vertical="center" wrapText="1"/>
    </xf>
  </cellXfs>
  <cellStyles count="8">
    <cellStyle name="百分比 2" xfId="4" xr:uid="{DEF84A85-6EA7-43A1-B069-671478FB9440}"/>
    <cellStyle name="常规" xfId="0" builtinId="0"/>
    <cellStyle name="常规 2" xfId="1" xr:uid="{00000000-0005-0000-0000-000031000000}"/>
    <cellStyle name="常规 2 2" xfId="7" xr:uid="{65DD869C-49DF-4775-894C-07420A3FD92E}"/>
    <cellStyle name="常规 3" xfId="2" xr:uid="{71099C10-B5A3-4C5E-BC08-F1345B3A35BB}"/>
    <cellStyle name="常规 4" xfId="3" xr:uid="{46E396D8-80B4-4DC2-839E-4CDE14E97B35}"/>
    <cellStyle name="千位分隔 2 2" xfId="5" xr:uid="{FDB8D259-DB81-4F82-B430-641BF054E20B}"/>
    <cellStyle name="千位分隔 3 2" xfId="6" xr:uid="{525C22AC-4413-4F8A-A9B9-0C4E6EA3F40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4"/>
  <sheetViews>
    <sheetView view="pageBreakPreview" zoomScale="85" zoomScaleNormal="100" zoomScaleSheetLayoutView="85" workbookViewId="0">
      <selection activeCell="C9" sqref="C9"/>
    </sheetView>
  </sheetViews>
  <sheetFormatPr defaultColWidth="8.88671875" defaultRowHeight="13.8" x14ac:dyDescent="0.25"/>
  <cols>
    <col min="1" max="1" width="11.6640625" style="18" customWidth="1"/>
    <col min="2" max="2" width="20" style="67" customWidth="1"/>
    <col min="3" max="3" width="102" style="19" customWidth="1"/>
  </cols>
  <sheetData>
    <row r="1" spans="1:3" ht="34.049999999999997" customHeight="1" x14ac:dyDescent="0.25">
      <c r="A1" s="111" t="s">
        <v>0</v>
      </c>
      <c r="B1" s="112"/>
      <c r="C1" s="113"/>
    </row>
    <row r="2" spans="1:3" ht="30" customHeight="1" x14ac:dyDescent="0.25">
      <c r="A2" s="20" t="s">
        <v>1</v>
      </c>
      <c r="B2" s="21" t="s">
        <v>2</v>
      </c>
      <c r="C2" s="22" t="s">
        <v>3</v>
      </c>
    </row>
    <row r="3" spans="1:3" ht="40.049999999999997" customHeight="1" x14ac:dyDescent="0.25">
      <c r="A3" s="23">
        <v>1</v>
      </c>
      <c r="B3" s="24" t="s">
        <v>145</v>
      </c>
      <c r="C3" s="24" t="s">
        <v>174</v>
      </c>
    </row>
    <row r="4" spans="1:3" ht="48.6" customHeight="1" x14ac:dyDescent="0.25">
      <c r="A4" s="23">
        <v>2</v>
      </c>
      <c r="B4" s="24" t="s">
        <v>4</v>
      </c>
      <c r="C4" s="25" t="s">
        <v>5</v>
      </c>
    </row>
    <row r="5" spans="1:3" ht="60" customHeight="1" x14ac:dyDescent="0.25">
      <c r="A5" s="23">
        <v>3</v>
      </c>
      <c r="B5" s="24" t="s">
        <v>6</v>
      </c>
      <c r="C5" s="25" t="s">
        <v>173</v>
      </c>
    </row>
    <row r="6" spans="1:3" ht="36.6" customHeight="1" x14ac:dyDescent="0.25">
      <c r="A6" s="23">
        <v>4</v>
      </c>
      <c r="B6" s="24" t="s">
        <v>7</v>
      </c>
      <c r="C6" s="26" t="s">
        <v>8</v>
      </c>
    </row>
    <row r="7" spans="1:3" ht="40.049999999999997" customHeight="1" x14ac:dyDescent="0.25">
      <c r="A7" s="23">
        <v>5</v>
      </c>
      <c r="B7" s="24" t="s">
        <v>9</v>
      </c>
      <c r="C7" s="26" t="s">
        <v>10</v>
      </c>
    </row>
    <row r="8" spans="1:3" ht="40.049999999999997" customHeight="1" x14ac:dyDescent="0.25">
      <c r="A8" s="23">
        <v>6</v>
      </c>
      <c r="B8" s="66" t="s">
        <v>11</v>
      </c>
      <c r="C8" s="26" t="s">
        <v>12</v>
      </c>
    </row>
    <row r="9" spans="1:3" ht="40.049999999999997" customHeight="1" x14ac:dyDescent="0.25">
      <c r="A9" s="23">
        <v>7</v>
      </c>
      <c r="B9" s="24" t="s">
        <v>13</v>
      </c>
      <c r="C9" s="24" t="s">
        <v>176</v>
      </c>
    </row>
    <row r="10" spans="1:3" ht="40.049999999999997" customHeight="1" x14ac:dyDescent="0.25">
      <c r="A10" s="23">
        <v>8</v>
      </c>
      <c r="B10" s="24" t="s">
        <v>14</v>
      </c>
      <c r="C10" s="25" t="s">
        <v>175</v>
      </c>
    </row>
    <row r="11" spans="1:3" ht="40.049999999999997" customHeight="1" x14ac:dyDescent="0.25">
      <c r="A11" s="23">
        <v>9</v>
      </c>
      <c r="B11" s="24" t="s">
        <v>15</v>
      </c>
      <c r="C11" s="25" t="s">
        <v>16</v>
      </c>
    </row>
    <row r="12" spans="1:3" ht="40.049999999999997" customHeight="1" x14ac:dyDescent="0.25">
      <c r="A12" s="23">
        <v>10</v>
      </c>
      <c r="B12" s="24" t="s">
        <v>17</v>
      </c>
      <c r="C12" s="26" t="s">
        <v>18</v>
      </c>
    </row>
    <row r="13" spans="1:3" ht="40.049999999999997" customHeight="1" x14ac:dyDescent="0.25">
      <c r="A13" s="23">
        <v>11</v>
      </c>
      <c r="B13" s="24" t="s">
        <v>19</v>
      </c>
      <c r="C13" s="26" t="s">
        <v>20</v>
      </c>
    </row>
    <row r="14" spans="1:3" ht="40.049999999999997" customHeight="1" x14ac:dyDescent="0.25">
      <c r="A14" s="23">
        <v>12</v>
      </c>
      <c r="B14" s="66" t="s">
        <v>21</v>
      </c>
      <c r="C14" s="26" t="s">
        <v>22</v>
      </c>
    </row>
  </sheetData>
  <mergeCells count="1">
    <mergeCell ref="A1:C1"/>
  </mergeCells>
  <phoneticPr fontId="17" type="noConversion"/>
  <pageMargins left="0.75" right="0.75" top="1" bottom="1" header="0.5" footer="0.5"/>
  <pageSetup paperSize="9"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9CDAA4-0547-49C6-A943-3744C6D3B588}">
  <dimension ref="A1:D5"/>
  <sheetViews>
    <sheetView workbookViewId="0">
      <selection activeCell="F3" sqref="F3"/>
    </sheetView>
  </sheetViews>
  <sheetFormatPr defaultRowHeight="13.8" x14ac:dyDescent="0.25"/>
  <cols>
    <col min="1" max="4" width="20.77734375" customWidth="1"/>
    <col min="5" max="5" width="11.6640625" bestFit="1" customWidth="1"/>
  </cols>
  <sheetData>
    <row r="1" spans="1:4" ht="41.4" customHeight="1" x14ac:dyDescent="0.25">
      <c r="A1" s="114" t="s">
        <v>206</v>
      </c>
      <c r="B1" s="115"/>
      <c r="C1" s="115"/>
      <c r="D1" s="115"/>
    </row>
    <row r="2" spans="1:4" ht="30" customHeight="1" x14ac:dyDescent="0.25">
      <c r="A2" s="98"/>
      <c r="B2" s="98" t="s">
        <v>203</v>
      </c>
      <c r="C2" s="98" t="s">
        <v>204</v>
      </c>
      <c r="D2" s="98" t="s">
        <v>205</v>
      </c>
    </row>
    <row r="3" spans="1:4" ht="30" customHeight="1" x14ac:dyDescent="0.25">
      <c r="A3" s="98" t="s">
        <v>201</v>
      </c>
      <c r="B3" s="99"/>
      <c r="C3" s="97">
        <v>400</v>
      </c>
      <c r="D3" s="97">
        <f>B3*C3</f>
        <v>0</v>
      </c>
    </row>
    <row r="4" spans="1:4" ht="30" customHeight="1" x14ac:dyDescent="0.25">
      <c r="A4" s="98" t="s">
        <v>202</v>
      </c>
      <c r="B4" s="99"/>
      <c r="C4" s="97">
        <v>15</v>
      </c>
      <c r="D4" s="97">
        <f>B4*C4</f>
        <v>0</v>
      </c>
    </row>
    <row r="5" spans="1:4" ht="30" customHeight="1" x14ac:dyDescent="0.25">
      <c r="A5" s="115" t="s">
        <v>142</v>
      </c>
      <c r="B5" s="115"/>
      <c r="C5" s="115"/>
      <c r="D5" s="97">
        <f>D3+D4</f>
        <v>0</v>
      </c>
    </row>
  </sheetData>
  <mergeCells count="2">
    <mergeCell ref="A1:D1"/>
    <mergeCell ref="A5:C5"/>
  </mergeCells>
  <phoneticPr fontId="17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24"/>
  <sheetViews>
    <sheetView view="pageBreakPreview" zoomScale="85" zoomScaleNormal="85" zoomScaleSheetLayoutView="85" workbookViewId="0">
      <selection activeCell="B11" sqref="B11"/>
    </sheetView>
  </sheetViews>
  <sheetFormatPr defaultColWidth="9" defaultRowHeight="13.8" x14ac:dyDescent="0.25"/>
  <cols>
    <col min="1" max="1" width="9" style="11"/>
    <col min="2" max="2" width="73.77734375" style="11" customWidth="1"/>
    <col min="3" max="3" width="28.33203125" style="11" customWidth="1"/>
  </cols>
  <sheetData>
    <row r="1" spans="1:3" x14ac:dyDescent="0.25">
      <c r="A1" s="116" t="s">
        <v>143</v>
      </c>
      <c r="B1" s="117"/>
      <c r="C1" s="117"/>
    </row>
    <row r="2" spans="1:3" ht="31.8" customHeight="1" x14ac:dyDescent="0.25">
      <c r="A2" s="117"/>
      <c r="B2" s="117"/>
      <c r="C2" s="117"/>
    </row>
    <row r="3" spans="1:3" ht="34.950000000000003" customHeight="1" x14ac:dyDescent="0.25">
      <c r="A3" s="12" t="s">
        <v>1</v>
      </c>
      <c r="B3" s="13" t="s">
        <v>23</v>
      </c>
      <c r="C3" s="13" t="s">
        <v>142</v>
      </c>
    </row>
    <row r="4" spans="1:3" ht="34.950000000000003" customHeight="1" x14ac:dyDescent="0.25">
      <c r="A4" s="118">
        <v>1</v>
      </c>
      <c r="B4" s="14" t="s">
        <v>24</v>
      </c>
      <c r="C4" s="119">
        <f>'表1.1 直梯产品基价部分权重比选价格表'!L37*90%</f>
        <v>0</v>
      </c>
    </row>
    <row r="5" spans="1:3" ht="34.950000000000003" customHeight="1" x14ac:dyDescent="0.25">
      <c r="A5" s="118"/>
      <c r="B5" s="15" t="s">
        <v>25</v>
      </c>
      <c r="C5" s="119"/>
    </row>
    <row r="6" spans="1:3" ht="34.950000000000003" customHeight="1" x14ac:dyDescent="0.25">
      <c r="A6" s="118">
        <v>2</v>
      </c>
      <c r="B6" s="14" t="s">
        <v>26</v>
      </c>
      <c r="C6" s="119">
        <f>'表1.2 直梯产品选配部分权重比选价格表'!G41*9%+'表1.3直梯产品选配部分报价累计价格表'!D9*1%</f>
        <v>0</v>
      </c>
    </row>
    <row r="7" spans="1:3" ht="34.950000000000003" customHeight="1" x14ac:dyDescent="0.25">
      <c r="A7" s="118"/>
      <c r="B7" s="61" t="s">
        <v>137</v>
      </c>
      <c r="C7" s="119"/>
    </row>
    <row r="8" spans="1:3" ht="34.950000000000003" customHeight="1" x14ac:dyDescent="0.25">
      <c r="A8" s="118">
        <v>3</v>
      </c>
      <c r="B8" s="14" t="s">
        <v>27</v>
      </c>
      <c r="C8" s="119">
        <f>C4+C6</f>
        <v>0</v>
      </c>
    </row>
    <row r="9" spans="1:3" ht="34.950000000000003" customHeight="1" x14ac:dyDescent="0.25">
      <c r="A9" s="118"/>
      <c r="B9" s="61" t="s">
        <v>136</v>
      </c>
      <c r="C9" s="119"/>
    </row>
    <row r="10" spans="1:3" ht="43.05" customHeight="1" x14ac:dyDescent="0.25"/>
    <row r="11" spans="1:3" ht="40.950000000000003" customHeight="1" x14ac:dyDescent="0.25">
      <c r="B11" s="16" t="s">
        <v>28</v>
      </c>
      <c r="C11" s="17"/>
    </row>
    <row r="12" spans="1:3" ht="39" customHeight="1" x14ac:dyDescent="0.25">
      <c r="B12" s="16" t="s">
        <v>29</v>
      </c>
      <c r="C12" s="17"/>
    </row>
    <row r="13" spans="1:3" ht="47.4" customHeight="1" x14ac:dyDescent="0.25">
      <c r="A13" s="116" t="s">
        <v>144</v>
      </c>
      <c r="B13" s="117"/>
      <c r="C13" s="117"/>
    </row>
    <row r="14" spans="1:3" ht="30" customHeight="1" x14ac:dyDescent="0.25">
      <c r="A14" s="117"/>
      <c r="B14" s="117"/>
      <c r="C14" s="117"/>
    </row>
    <row r="15" spans="1:3" ht="47.4" customHeight="1" x14ac:dyDescent="0.25">
      <c r="A15" s="27" t="s">
        <v>1</v>
      </c>
      <c r="B15" s="13" t="s">
        <v>23</v>
      </c>
      <c r="C15" s="13" t="s">
        <v>142</v>
      </c>
    </row>
    <row r="16" spans="1:3" ht="47.4" customHeight="1" x14ac:dyDescent="0.25">
      <c r="A16" s="118">
        <v>1</v>
      </c>
      <c r="B16" s="14" t="s">
        <v>138</v>
      </c>
      <c r="C16" s="119">
        <f>'表2.1  扶梯产品基价部分权重比选价格表'!L9*90%</f>
        <v>0</v>
      </c>
    </row>
    <row r="17" spans="1:3" ht="47.4" customHeight="1" x14ac:dyDescent="0.25">
      <c r="A17" s="118"/>
      <c r="B17" s="15" t="s">
        <v>25</v>
      </c>
      <c r="C17" s="119"/>
    </row>
    <row r="18" spans="1:3" ht="47.4" customHeight="1" x14ac:dyDescent="0.25">
      <c r="A18" s="118">
        <v>2</v>
      </c>
      <c r="B18" s="14" t="s">
        <v>141</v>
      </c>
      <c r="C18" s="119">
        <f>'表2.2扶梯产品选配部分权重比选价格表 (2)'!G11*9%+'表2.3 扶梯产品选配部分报价累计价格表'!D4*1%</f>
        <v>0</v>
      </c>
    </row>
    <row r="19" spans="1:3" ht="47.4" customHeight="1" x14ac:dyDescent="0.25">
      <c r="A19" s="118"/>
      <c r="B19" s="61" t="s">
        <v>139</v>
      </c>
      <c r="C19" s="119"/>
    </row>
    <row r="20" spans="1:3" ht="47.4" customHeight="1" x14ac:dyDescent="0.25">
      <c r="A20" s="118">
        <v>3</v>
      </c>
      <c r="B20" s="14" t="s">
        <v>27</v>
      </c>
      <c r="C20" s="119">
        <f>C16+C18</f>
        <v>0</v>
      </c>
    </row>
    <row r="21" spans="1:3" ht="47.4" customHeight="1" x14ac:dyDescent="0.25">
      <c r="A21" s="118"/>
      <c r="B21" s="61" t="s">
        <v>140</v>
      </c>
      <c r="C21" s="119"/>
    </row>
    <row r="22" spans="1:3" ht="47.4" customHeight="1" x14ac:dyDescent="0.25"/>
    <row r="23" spans="1:3" ht="47.4" customHeight="1" x14ac:dyDescent="0.25">
      <c r="B23" s="16" t="s">
        <v>28</v>
      </c>
      <c r="C23" s="17"/>
    </row>
    <row r="24" spans="1:3" ht="47.4" customHeight="1" x14ac:dyDescent="0.25">
      <c r="B24" s="16" t="s">
        <v>29</v>
      </c>
      <c r="C24" s="17"/>
    </row>
  </sheetData>
  <mergeCells count="14">
    <mergeCell ref="A20:A21"/>
    <mergeCell ref="C20:C21"/>
    <mergeCell ref="A13:C14"/>
    <mergeCell ref="A16:A17"/>
    <mergeCell ref="C16:C17"/>
    <mergeCell ref="A18:A19"/>
    <mergeCell ref="C18:C19"/>
    <mergeCell ref="A1:C2"/>
    <mergeCell ref="A4:A5"/>
    <mergeCell ref="A6:A7"/>
    <mergeCell ref="A8:A9"/>
    <mergeCell ref="C4:C5"/>
    <mergeCell ref="C6:C7"/>
    <mergeCell ref="C8:C9"/>
  </mergeCells>
  <phoneticPr fontId="17" type="noConversion"/>
  <printOptions horizontalCentered="1"/>
  <pageMargins left="0.70069444444444495" right="0.70069444444444495" top="0.75138888888888899" bottom="0.75138888888888899" header="0.29861111111111099" footer="0.29861111111111099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32748-60D3-4F38-9E40-E31EADCCBDE9}">
  <dimension ref="A1:T37"/>
  <sheetViews>
    <sheetView tabSelected="1" view="pageBreakPreview" topLeftCell="A12" zoomScale="70" zoomScaleNormal="70" zoomScaleSheetLayoutView="70" workbookViewId="0">
      <selection activeCell="D26" sqref="D26"/>
    </sheetView>
  </sheetViews>
  <sheetFormatPr defaultRowHeight="13.8" x14ac:dyDescent="0.25"/>
  <cols>
    <col min="1" max="1" width="15.77734375" style="30" customWidth="1"/>
    <col min="2" max="2" width="20.6640625" style="30" customWidth="1"/>
    <col min="3" max="3" width="18.109375" style="30" customWidth="1"/>
    <col min="4" max="5" width="10.88671875" style="30" bestFit="1" customWidth="1"/>
    <col min="6" max="6" width="11.77734375" style="30" customWidth="1"/>
    <col min="7" max="7" width="11.6640625" style="30" customWidth="1"/>
    <col min="8" max="8" width="11.33203125" style="30" customWidth="1"/>
    <col min="9" max="9" width="12" style="30" customWidth="1"/>
    <col min="10" max="11" width="13.33203125" style="30" bestFit="1" customWidth="1"/>
    <col min="12" max="12" width="15.77734375" style="30" bestFit="1" customWidth="1"/>
    <col min="13" max="14" width="13.33203125" style="30" bestFit="1" customWidth="1"/>
    <col min="15" max="15" width="17.77734375" style="30" customWidth="1"/>
    <col min="16" max="16" width="18.21875" style="30" customWidth="1"/>
    <col min="17" max="17" width="13.5546875" style="30" customWidth="1"/>
    <col min="18" max="18" width="14" style="30" customWidth="1"/>
    <col min="19" max="19" width="11.6640625" style="30" bestFit="1" customWidth="1"/>
    <col min="20" max="16384" width="8.88671875" style="30"/>
  </cols>
  <sheetData>
    <row r="1" spans="1:20" ht="39.6" customHeight="1" x14ac:dyDescent="0.25">
      <c r="A1" s="123" t="s">
        <v>88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5"/>
    </row>
    <row r="2" spans="1:20" ht="42.6" customHeight="1" x14ac:dyDescent="0.25">
      <c r="A2" s="126" t="s">
        <v>89</v>
      </c>
      <c r="B2" s="126"/>
      <c r="C2" s="126"/>
      <c r="D2" s="126"/>
      <c r="E2" s="126"/>
      <c r="F2" s="126"/>
      <c r="G2" s="126"/>
      <c r="H2" s="126"/>
      <c r="I2" s="126"/>
      <c r="J2" s="126" t="s">
        <v>90</v>
      </c>
      <c r="K2" s="126"/>
      <c r="L2" s="126"/>
      <c r="M2" s="126" t="s">
        <v>91</v>
      </c>
      <c r="N2" s="126"/>
      <c r="O2" s="126"/>
      <c r="P2" s="126"/>
      <c r="Q2" s="126"/>
      <c r="R2" s="126"/>
      <c r="S2" s="126"/>
      <c r="T2" s="127" t="s">
        <v>42</v>
      </c>
    </row>
    <row r="3" spans="1:20" ht="121.8" x14ac:dyDescent="0.25">
      <c r="A3" s="31" t="s">
        <v>1</v>
      </c>
      <c r="B3" s="32" t="s">
        <v>92</v>
      </c>
      <c r="C3" s="32" t="s">
        <v>93</v>
      </c>
      <c r="D3" s="32" t="s">
        <v>94</v>
      </c>
      <c r="E3" s="32" t="s">
        <v>95</v>
      </c>
      <c r="F3" s="33" t="s">
        <v>96</v>
      </c>
      <c r="G3" s="33" t="s">
        <v>97</v>
      </c>
      <c r="H3" s="34" t="s">
        <v>98</v>
      </c>
      <c r="I3" s="33" t="s">
        <v>99</v>
      </c>
      <c r="J3" s="33" t="s">
        <v>100</v>
      </c>
      <c r="K3" s="33" t="s">
        <v>101</v>
      </c>
      <c r="L3" s="33" t="s">
        <v>102</v>
      </c>
      <c r="M3" s="33" t="s">
        <v>103</v>
      </c>
      <c r="N3" s="33" t="s">
        <v>104</v>
      </c>
      <c r="O3" s="33" t="s">
        <v>105</v>
      </c>
      <c r="P3" s="33" t="s">
        <v>106</v>
      </c>
      <c r="Q3" s="33" t="s">
        <v>107</v>
      </c>
      <c r="R3" s="33" t="s">
        <v>108</v>
      </c>
      <c r="S3" s="33" t="s">
        <v>109</v>
      </c>
      <c r="T3" s="127"/>
    </row>
    <row r="4" spans="1:20" s="38" customFormat="1" ht="82.8" customHeight="1" x14ac:dyDescent="0.25">
      <c r="A4" s="35" t="s">
        <v>110</v>
      </c>
      <c r="B4" s="35" t="s">
        <v>111</v>
      </c>
      <c r="C4" s="35" t="s">
        <v>112</v>
      </c>
      <c r="D4" s="35">
        <v>1000</v>
      </c>
      <c r="E4" s="35">
        <v>1.75</v>
      </c>
      <c r="F4" s="35">
        <v>15</v>
      </c>
      <c r="G4" s="35">
        <v>15</v>
      </c>
      <c r="H4" s="35">
        <v>20</v>
      </c>
      <c r="I4" s="35" t="s">
        <v>113</v>
      </c>
      <c r="J4" s="35">
        <f>M4+O4</f>
        <v>123600</v>
      </c>
      <c r="K4" s="35">
        <f>N4+P4</f>
        <v>57300</v>
      </c>
      <c r="L4" s="35">
        <f>J4+K4</f>
        <v>180900</v>
      </c>
      <c r="M4" s="35">
        <v>126400</v>
      </c>
      <c r="N4" s="35">
        <v>58500</v>
      </c>
      <c r="O4" s="35">
        <f>R4*(F4-Q4)</f>
        <v>-2800</v>
      </c>
      <c r="P4" s="35">
        <f t="shared" ref="P4" si="0">S4*(F4-Q4)</f>
        <v>-1200</v>
      </c>
      <c r="Q4" s="36">
        <v>16</v>
      </c>
      <c r="R4" s="36">
        <v>2800</v>
      </c>
      <c r="S4" s="36">
        <v>1200</v>
      </c>
      <c r="T4" s="37"/>
    </row>
    <row r="5" spans="1:20" ht="14.4" x14ac:dyDescent="0.25">
      <c r="A5" s="39">
        <v>1</v>
      </c>
      <c r="B5" s="41" t="s">
        <v>32</v>
      </c>
      <c r="C5" s="40" t="s">
        <v>114</v>
      </c>
      <c r="D5" s="42">
        <v>1000</v>
      </c>
      <c r="E5" s="43">
        <v>1.75</v>
      </c>
      <c r="F5" s="42">
        <v>18</v>
      </c>
      <c r="G5" s="42">
        <v>18</v>
      </c>
      <c r="H5" s="44">
        <v>0.18</v>
      </c>
      <c r="I5" s="45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</row>
    <row r="6" spans="1:20" ht="14.4" x14ac:dyDescent="0.25">
      <c r="A6" s="39">
        <v>2</v>
      </c>
      <c r="B6" s="41" t="s">
        <v>32</v>
      </c>
      <c r="C6" s="40" t="s">
        <v>114</v>
      </c>
      <c r="D6" s="42">
        <v>1000</v>
      </c>
      <c r="E6" s="43">
        <v>1.75</v>
      </c>
      <c r="F6" s="42">
        <v>15</v>
      </c>
      <c r="G6" s="42">
        <v>15</v>
      </c>
      <c r="H6" s="44">
        <v>7.0000000000000007E-2</v>
      </c>
      <c r="I6" s="45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</row>
    <row r="7" spans="1:20" ht="14.4" x14ac:dyDescent="0.25">
      <c r="A7" s="39">
        <v>3</v>
      </c>
      <c r="B7" s="41" t="s">
        <v>32</v>
      </c>
      <c r="C7" s="40" t="s">
        <v>114</v>
      </c>
      <c r="D7" s="42">
        <v>1150</v>
      </c>
      <c r="E7" s="43">
        <v>1.75</v>
      </c>
      <c r="F7" s="42">
        <v>22</v>
      </c>
      <c r="G7" s="42">
        <v>22</v>
      </c>
      <c r="H7" s="44">
        <v>0.03</v>
      </c>
      <c r="I7" s="45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</row>
    <row r="8" spans="1:20" ht="14.4" x14ac:dyDescent="0.25">
      <c r="A8" s="39">
        <v>4</v>
      </c>
      <c r="B8" s="41" t="s">
        <v>32</v>
      </c>
      <c r="C8" s="40" t="s">
        <v>114</v>
      </c>
      <c r="D8" s="42">
        <v>1000</v>
      </c>
      <c r="E8" s="43">
        <v>1.75</v>
      </c>
      <c r="F8" s="42">
        <v>9</v>
      </c>
      <c r="G8" s="42">
        <v>9</v>
      </c>
      <c r="H8" s="44">
        <v>0.03</v>
      </c>
      <c r="I8" s="45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</row>
    <row r="9" spans="1:20" ht="14.4" x14ac:dyDescent="0.25">
      <c r="A9" s="39">
        <v>5</v>
      </c>
      <c r="B9" s="41" t="s">
        <v>32</v>
      </c>
      <c r="C9" s="40" t="s">
        <v>114</v>
      </c>
      <c r="D9" s="42">
        <v>1000</v>
      </c>
      <c r="E9" s="43">
        <v>2</v>
      </c>
      <c r="F9" s="42">
        <v>30</v>
      </c>
      <c r="G9" s="42">
        <v>30</v>
      </c>
      <c r="H9" s="105">
        <v>0.02</v>
      </c>
      <c r="I9" s="45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</row>
    <row r="10" spans="1:20" ht="13.8" customHeight="1" x14ac:dyDescent="0.25">
      <c r="A10" s="39">
        <v>6</v>
      </c>
      <c r="B10" s="41" t="s">
        <v>32</v>
      </c>
      <c r="C10" s="40" t="s">
        <v>114</v>
      </c>
      <c r="D10" s="42">
        <v>1000</v>
      </c>
      <c r="E10" s="43">
        <v>2.5</v>
      </c>
      <c r="F10" s="42">
        <v>32</v>
      </c>
      <c r="G10" s="42">
        <v>32</v>
      </c>
      <c r="H10" s="105">
        <v>0.02</v>
      </c>
      <c r="I10" s="45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</row>
    <row r="11" spans="1:20" ht="13.8" customHeight="1" x14ac:dyDescent="0.25">
      <c r="A11" s="39">
        <v>7</v>
      </c>
      <c r="B11" s="41" t="s">
        <v>32</v>
      </c>
      <c r="C11" s="40" t="s">
        <v>114</v>
      </c>
      <c r="D11" s="42">
        <v>1000</v>
      </c>
      <c r="E11" s="43">
        <v>2.5</v>
      </c>
      <c r="F11" s="42">
        <v>26</v>
      </c>
      <c r="G11" s="42">
        <v>26</v>
      </c>
      <c r="H11" s="44">
        <v>0.02</v>
      </c>
      <c r="I11" s="45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</row>
    <row r="12" spans="1:20" ht="13.8" customHeight="1" x14ac:dyDescent="0.25">
      <c r="A12" s="39">
        <v>8</v>
      </c>
      <c r="B12" s="41" t="s">
        <v>32</v>
      </c>
      <c r="C12" s="40" t="s">
        <v>114</v>
      </c>
      <c r="D12" s="42">
        <v>1000</v>
      </c>
      <c r="E12" s="43">
        <v>1</v>
      </c>
      <c r="F12" s="42">
        <v>7</v>
      </c>
      <c r="G12" s="42">
        <v>7</v>
      </c>
      <c r="H12" s="44">
        <v>0.02</v>
      </c>
      <c r="I12" s="45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</row>
    <row r="13" spans="1:20" ht="13.8" customHeight="1" x14ac:dyDescent="0.25">
      <c r="A13" s="39">
        <v>9</v>
      </c>
      <c r="B13" s="41" t="s">
        <v>32</v>
      </c>
      <c r="C13" s="40" t="s">
        <v>114</v>
      </c>
      <c r="D13" s="42">
        <v>800</v>
      </c>
      <c r="E13" s="43">
        <v>1.75</v>
      </c>
      <c r="F13" s="42">
        <v>18</v>
      </c>
      <c r="G13" s="42">
        <v>18</v>
      </c>
      <c r="H13" s="44">
        <v>0.02</v>
      </c>
      <c r="I13" s="45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</row>
    <row r="14" spans="1:20" ht="13.8" customHeight="1" x14ac:dyDescent="0.25">
      <c r="A14" s="39">
        <v>10</v>
      </c>
      <c r="B14" s="41" t="s">
        <v>32</v>
      </c>
      <c r="C14" s="40" t="s">
        <v>114</v>
      </c>
      <c r="D14" s="42">
        <v>800</v>
      </c>
      <c r="E14" s="43">
        <v>1</v>
      </c>
      <c r="F14" s="42">
        <v>4</v>
      </c>
      <c r="G14" s="42">
        <v>4</v>
      </c>
      <c r="H14" s="44">
        <v>0.01</v>
      </c>
      <c r="I14" s="45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</row>
    <row r="15" spans="1:20" ht="14.4" x14ac:dyDescent="0.25">
      <c r="A15" s="39">
        <v>11</v>
      </c>
      <c r="B15" s="41" t="s">
        <v>32</v>
      </c>
      <c r="C15" s="40" t="s">
        <v>114</v>
      </c>
      <c r="D15" s="42">
        <v>800</v>
      </c>
      <c r="E15" s="43">
        <v>1.5</v>
      </c>
      <c r="F15" s="42">
        <v>8</v>
      </c>
      <c r="G15" s="42">
        <v>8</v>
      </c>
      <c r="H15" s="44">
        <v>0.01</v>
      </c>
      <c r="I15" s="45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</row>
    <row r="16" spans="1:20" ht="14.4" x14ac:dyDescent="0.25">
      <c r="A16" s="39">
        <v>12</v>
      </c>
      <c r="B16" s="41" t="s">
        <v>32</v>
      </c>
      <c r="C16" s="40" t="s">
        <v>114</v>
      </c>
      <c r="D16" s="42">
        <v>1000</v>
      </c>
      <c r="E16" s="43">
        <v>1.75</v>
      </c>
      <c r="F16" s="42">
        <v>26</v>
      </c>
      <c r="G16" s="42">
        <v>26</v>
      </c>
      <c r="H16" s="44">
        <v>0.01</v>
      </c>
      <c r="I16" s="45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</row>
    <row r="17" spans="1:20" ht="14.4" x14ac:dyDescent="0.25">
      <c r="A17" s="39">
        <v>13</v>
      </c>
      <c r="B17" s="41" t="s">
        <v>32</v>
      </c>
      <c r="C17" s="40" t="s">
        <v>115</v>
      </c>
      <c r="D17" s="42">
        <v>1000</v>
      </c>
      <c r="E17" s="43">
        <v>2</v>
      </c>
      <c r="F17" s="42">
        <v>22</v>
      </c>
      <c r="G17" s="42">
        <v>22</v>
      </c>
      <c r="H17" s="44">
        <v>0.02</v>
      </c>
      <c r="I17" s="45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</row>
    <row r="18" spans="1:20" ht="14.4" x14ac:dyDescent="0.25">
      <c r="A18" s="39">
        <v>14</v>
      </c>
      <c r="B18" s="41" t="s">
        <v>32</v>
      </c>
      <c r="C18" s="40" t="s">
        <v>115</v>
      </c>
      <c r="D18" s="42">
        <v>1000</v>
      </c>
      <c r="E18" s="43">
        <v>2.5</v>
      </c>
      <c r="F18" s="42">
        <v>26</v>
      </c>
      <c r="G18" s="42">
        <v>26</v>
      </c>
      <c r="H18" s="44">
        <v>0.02</v>
      </c>
      <c r="I18" s="45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</row>
    <row r="19" spans="1:20" ht="14.4" x14ac:dyDescent="0.25">
      <c r="A19" s="39">
        <v>15</v>
      </c>
      <c r="B19" s="41" t="s">
        <v>32</v>
      </c>
      <c r="C19" s="40" t="s">
        <v>115</v>
      </c>
      <c r="D19" s="42">
        <v>1350</v>
      </c>
      <c r="E19" s="43">
        <v>1.75</v>
      </c>
      <c r="F19" s="42">
        <v>18</v>
      </c>
      <c r="G19" s="42">
        <v>18</v>
      </c>
      <c r="H19" s="44">
        <v>0.02</v>
      </c>
      <c r="I19" s="45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</row>
    <row r="20" spans="1:20" ht="14.4" x14ac:dyDescent="0.25">
      <c r="A20" s="39">
        <v>16</v>
      </c>
      <c r="B20" s="41" t="s">
        <v>32</v>
      </c>
      <c r="C20" s="40" t="s">
        <v>115</v>
      </c>
      <c r="D20" s="42">
        <v>1150</v>
      </c>
      <c r="E20" s="43">
        <v>2</v>
      </c>
      <c r="F20" s="42">
        <v>22</v>
      </c>
      <c r="G20" s="42">
        <v>22</v>
      </c>
      <c r="H20" s="44">
        <v>0.02</v>
      </c>
      <c r="I20" s="45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</row>
    <row r="21" spans="1:20" ht="14.4" x14ac:dyDescent="0.25">
      <c r="A21" s="39">
        <v>17</v>
      </c>
      <c r="B21" s="41" t="s">
        <v>32</v>
      </c>
      <c r="C21" s="40" t="s">
        <v>115</v>
      </c>
      <c r="D21" s="42">
        <v>1000</v>
      </c>
      <c r="E21" s="43">
        <v>1.75</v>
      </c>
      <c r="F21" s="42">
        <v>18</v>
      </c>
      <c r="G21" s="42">
        <v>18</v>
      </c>
      <c r="H21" s="44">
        <v>0.02</v>
      </c>
      <c r="I21" s="45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</row>
    <row r="22" spans="1:20" ht="14.4" x14ac:dyDescent="0.25">
      <c r="A22" s="39">
        <v>18</v>
      </c>
      <c r="B22" s="41" t="s">
        <v>32</v>
      </c>
      <c r="C22" s="40" t="s">
        <v>115</v>
      </c>
      <c r="D22" s="42">
        <v>1600</v>
      </c>
      <c r="E22" s="43">
        <v>2.5</v>
      </c>
      <c r="F22" s="42">
        <v>22</v>
      </c>
      <c r="G22" s="42">
        <v>22</v>
      </c>
      <c r="H22" s="44">
        <v>0.02</v>
      </c>
      <c r="I22" s="45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</row>
    <row r="23" spans="1:20" ht="14.4" x14ac:dyDescent="0.25">
      <c r="A23" s="39">
        <v>19</v>
      </c>
      <c r="B23" s="41" t="s">
        <v>32</v>
      </c>
      <c r="C23" s="40" t="s">
        <v>115</v>
      </c>
      <c r="D23" s="42">
        <v>1000</v>
      </c>
      <c r="E23" s="43">
        <v>1</v>
      </c>
      <c r="F23" s="42">
        <v>7</v>
      </c>
      <c r="G23" s="42">
        <v>7</v>
      </c>
      <c r="H23" s="44">
        <v>0.01</v>
      </c>
      <c r="I23" s="45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</row>
    <row r="24" spans="1:20" ht="14.4" x14ac:dyDescent="0.25">
      <c r="A24" s="39">
        <v>20</v>
      </c>
      <c r="B24" s="41" t="s">
        <v>31</v>
      </c>
      <c r="C24" s="40" t="s">
        <v>114</v>
      </c>
      <c r="D24" s="42">
        <v>800</v>
      </c>
      <c r="E24" s="43">
        <v>1</v>
      </c>
      <c r="F24" s="42">
        <v>8</v>
      </c>
      <c r="G24" s="42">
        <v>8</v>
      </c>
      <c r="H24" s="44">
        <v>0.12</v>
      </c>
      <c r="I24" s="45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</row>
    <row r="25" spans="1:20" s="102" customFormat="1" ht="14.4" x14ac:dyDescent="0.25">
      <c r="A25" s="39">
        <v>21</v>
      </c>
      <c r="B25" s="41" t="s">
        <v>31</v>
      </c>
      <c r="C25" s="40" t="s">
        <v>114</v>
      </c>
      <c r="D25" s="42">
        <v>630</v>
      </c>
      <c r="E25" s="43">
        <v>1</v>
      </c>
      <c r="F25" s="42">
        <v>3</v>
      </c>
      <c r="G25" s="42">
        <v>3</v>
      </c>
      <c r="H25" s="44">
        <v>0.06</v>
      </c>
      <c r="I25" s="103"/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</row>
    <row r="26" spans="1:20" s="102" customFormat="1" ht="19.2" customHeight="1" x14ac:dyDescent="0.25">
      <c r="A26" s="106" t="s">
        <v>207</v>
      </c>
      <c r="B26" s="107" t="s">
        <v>209</v>
      </c>
      <c r="C26" s="108" t="s">
        <v>208</v>
      </c>
      <c r="D26" s="109">
        <v>400</v>
      </c>
      <c r="E26" s="110">
        <v>0.4</v>
      </c>
      <c r="F26" s="109">
        <v>3</v>
      </c>
      <c r="G26" s="109">
        <v>3</v>
      </c>
      <c r="H26" s="105">
        <v>0.02</v>
      </c>
      <c r="I26" s="100"/>
      <c r="J26" s="101"/>
      <c r="K26" s="101"/>
      <c r="L26" s="101"/>
      <c r="M26" s="101"/>
      <c r="N26" s="101"/>
      <c r="O26" s="101"/>
      <c r="P26" s="101"/>
      <c r="Q26" s="101"/>
      <c r="R26" s="101"/>
      <c r="S26" s="101"/>
      <c r="T26" s="101"/>
    </row>
    <row r="27" spans="1:20" ht="14.4" x14ac:dyDescent="0.25">
      <c r="A27" s="39">
        <v>23</v>
      </c>
      <c r="B27" s="41" t="s">
        <v>31</v>
      </c>
      <c r="C27" s="40" t="s">
        <v>114</v>
      </c>
      <c r="D27" s="42">
        <v>1000</v>
      </c>
      <c r="E27" s="43">
        <v>1.75</v>
      </c>
      <c r="F27" s="42">
        <v>10</v>
      </c>
      <c r="G27" s="42">
        <v>10</v>
      </c>
      <c r="H27" s="44">
        <v>0.05</v>
      </c>
      <c r="I27" s="45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</row>
    <row r="28" spans="1:20" ht="14.4" x14ac:dyDescent="0.25">
      <c r="A28" s="39">
        <v>24</v>
      </c>
      <c r="B28" s="41" t="s">
        <v>31</v>
      </c>
      <c r="C28" s="40" t="s">
        <v>114</v>
      </c>
      <c r="D28" s="42">
        <v>1150</v>
      </c>
      <c r="E28" s="43">
        <v>1.5</v>
      </c>
      <c r="F28" s="42">
        <v>4</v>
      </c>
      <c r="G28" s="42">
        <v>4</v>
      </c>
      <c r="H28" s="44">
        <v>0.02</v>
      </c>
      <c r="I28" s="45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</row>
    <row r="29" spans="1:20" ht="14.4" x14ac:dyDescent="0.25">
      <c r="A29" s="39">
        <v>25</v>
      </c>
      <c r="B29" s="41" t="s">
        <v>31</v>
      </c>
      <c r="C29" s="40" t="s">
        <v>114</v>
      </c>
      <c r="D29" s="42">
        <v>1000</v>
      </c>
      <c r="E29" s="43">
        <v>1.5</v>
      </c>
      <c r="F29" s="42">
        <v>10</v>
      </c>
      <c r="G29" s="42">
        <v>10</v>
      </c>
      <c r="H29" s="44">
        <v>0.02</v>
      </c>
      <c r="I29" s="45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</row>
    <row r="30" spans="1:20" ht="14.4" x14ac:dyDescent="0.25">
      <c r="A30" s="39">
        <v>26</v>
      </c>
      <c r="B30" s="41" t="s">
        <v>31</v>
      </c>
      <c r="C30" s="40" t="s">
        <v>114</v>
      </c>
      <c r="D30" s="42">
        <v>800</v>
      </c>
      <c r="E30" s="43">
        <v>1.75</v>
      </c>
      <c r="F30" s="42">
        <v>12</v>
      </c>
      <c r="G30" s="42">
        <v>12</v>
      </c>
      <c r="H30" s="44">
        <v>0.02</v>
      </c>
      <c r="I30" s="45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</row>
    <row r="31" spans="1:20" ht="14.4" x14ac:dyDescent="0.25">
      <c r="A31" s="39">
        <v>27</v>
      </c>
      <c r="B31" s="41" t="s">
        <v>31</v>
      </c>
      <c r="C31" s="40" t="s">
        <v>114</v>
      </c>
      <c r="D31" s="42">
        <v>1000</v>
      </c>
      <c r="E31" s="43">
        <v>1.75</v>
      </c>
      <c r="F31" s="42">
        <v>17</v>
      </c>
      <c r="G31" s="42">
        <v>17</v>
      </c>
      <c r="H31" s="44">
        <v>0.02</v>
      </c>
      <c r="I31" s="45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</row>
    <row r="32" spans="1:20" ht="14.4" x14ac:dyDescent="0.25">
      <c r="A32" s="39">
        <v>28</v>
      </c>
      <c r="B32" s="41" t="s">
        <v>31</v>
      </c>
      <c r="C32" s="40" t="s">
        <v>114</v>
      </c>
      <c r="D32" s="42">
        <v>800</v>
      </c>
      <c r="E32" s="43">
        <v>1.5</v>
      </c>
      <c r="F32" s="42">
        <v>8</v>
      </c>
      <c r="G32" s="42">
        <v>8</v>
      </c>
      <c r="H32" s="44">
        <v>0.02</v>
      </c>
      <c r="I32" s="45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</row>
    <row r="33" spans="1:20" ht="14.4" x14ac:dyDescent="0.25">
      <c r="A33" s="39">
        <v>29</v>
      </c>
      <c r="B33" s="41" t="s">
        <v>31</v>
      </c>
      <c r="C33" s="40" t="s">
        <v>115</v>
      </c>
      <c r="D33" s="42">
        <v>1600</v>
      </c>
      <c r="E33" s="43">
        <v>1</v>
      </c>
      <c r="F33" s="42">
        <v>4</v>
      </c>
      <c r="G33" s="42">
        <v>4</v>
      </c>
      <c r="H33" s="44">
        <v>0.03</v>
      </c>
      <c r="I33" s="45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</row>
    <row r="34" spans="1:20" ht="14.4" x14ac:dyDescent="0.25">
      <c r="A34" s="39">
        <v>30</v>
      </c>
      <c r="B34" s="41" t="s">
        <v>31</v>
      </c>
      <c r="C34" s="40" t="s">
        <v>115</v>
      </c>
      <c r="D34" s="42">
        <v>1000</v>
      </c>
      <c r="E34" s="43">
        <v>1.75</v>
      </c>
      <c r="F34" s="42">
        <v>10</v>
      </c>
      <c r="G34" s="42">
        <v>10</v>
      </c>
      <c r="H34" s="44">
        <v>0.02</v>
      </c>
      <c r="I34" s="45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</row>
    <row r="35" spans="1:20" ht="14.4" x14ac:dyDescent="0.25">
      <c r="A35" s="39">
        <v>31</v>
      </c>
      <c r="B35" s="41" t="s">
        <v>31</v>
      </c>
      <c r="C35" s="40" t="s">
        <v>115</v>
      </c>
      <c r="D35" s="42">
        <v>1600</v>
      </c>
      <c r="E35" s="43">
        <v>1.75</v>
      </c>
      <c r="F35" s="42">
        <v>12</v>
      </c>
      <c r="G35" s="42">
        <v>12</v>
      </c>
      <c r="H35" s="44">
        <v>0.02</v>
      </c>
      <c r="I35" s="45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</row>
    <row r="36" spans="1:20" ht="14.4" x14ac:dyDescent="0.25">
      <c r="A36" s="39">
        <v>32</v>
      </c>
      <c r="B36" s="41" t="s">
        <v>31</v>
      </c>
      <c r="C36" s="40" t="s">
        <v>115</v>
      </c>
      <c r="D36" s="42">
        <v>1000</v>
      </c>
      <c r="E36" s="43">
        <v>1.75</v>
      </c>
      <c r="F36" s="42">
        <v>17</v>
      </c>
      <c r="G36" s="42">
        <v>17</v>
      </c>
      <c r="H36" s="44">
        <v>0.01</v>
      </c>
      <c r="I36" s="45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</row>
    <row r="37" spans="1:20" ht="26.4" customHeight="1" x14ac:dyDescent="0.25">
      <c r="A37" s="120" t="s">
        <v>86</v>
      </c>
      <c r="B37" s="121"/>
      <c r="C37" s="121"/>
      <c r="D37" s="121"/>
      <c r="E37" s="121"/>
      <c r="F37" s="121"/>
      <c r="G37" s="122"/>
      <c r="H37" s="47">
        <f>SUM(H5:H36)</f>
        <v>1.0000000000000004</v>
      </c>
      <c r="I37" s="48"/>
      <c r="J37" s="48"/>
      <c r="K37" s="48"/>
      <c r="L37" s="69">
        <f>SUMPRODUCT(H5:H36,L5:L36)</f>
        <v>0</v>
      </c>
      <c r="M37" s="46"/>
      <c r="N37" s="46"/>
      <c r="O37" s="46"/>
      <c r="P37" s="46"/>
      <c r="Q37" s="46"/>
      <c r="R37" s="46"/>
      <c r="S37" s="46"/>
      <c r="T37" s="46"/>
    </row>
  </sheetData>
  <mergeCells count="6">
    <mergeCell ref="A37:G37"/>
    <mergeCell ref="A1:T1"/>
    <mergeCell ref="A2:I2"/>
    <mergeCell ref="J2:L2"/>
    <mergeCell ref="M2:S2"/>
    <mergeCell ref="T2:T3"/>
  </mergeCells>
  <phoneticPr fontId="17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45"/>
  <sheetViews>
    <sheetView view="pageBreakPreview" topLeftCell="A28" zoomScale="85" zoomScaleNormal="85" zoomScaleSheetLayoutView="85" workbookViewId="0">
      <selection activeCell="B27" sqref="B27"/>
    </sheetView>
  </sheetViews>
  <sheetFormatPr defaultColWidth="9" defaultRowHeight="13.8" x14ac:dyDescent="0.25"/>
  <cols>
    <col min="1" max="1" width="8.21875" style="7" customWidth="1"/>
    <col min="2" max="2" width="58.33203125" style="1" customWidth="1"/>
    <col min="3" max="3" width="31.6640625" style="8" customWidth="1"/>
    <col min="4" max="4" width="15.109375" style="7" customWidth="1"/>
    <col min="5" max="5" width="16.44140625" style="7" customWidth="1"/>
    <col min="6" max="6" width="15.33203125" customWidth="1"/>
    <col min="7" max="7" width="19.6640625" customWidth="1"/>
    <col min="8" max="8" width="9.5546875" customWidth="1"/>
  </cols>
  <sheetData>
    <row r="1" spans="1:8" ht="25.2" customHeight="1" x14ac:dyDescent="0.25">
      <c r="A1" s="129" t="s">
        <v>168</v>
      </c>
      <c r="B1" s="129"/>
      <c r="C1" s="129"/>
      <c r="D1" s="129"/>
      <c r="E1" s="129"/>
      <c r="F1" s="129"/>
      <c r="G1" s="129"/>
      <c r="H1" s="129"/>
    </row>
    <row r="2" spans="1:8" ht="25.8" customHeight="1" x14ac:dyDescent="0.25">
      <c r="A2" s="2" t="s">
        <v>1</v>
      </c>
      <c r="B2" s="2" t="s">
        <v>37</v>
      </c>
      <c r="C2" s="3" t="s">
        <v>38</v>
      </c>
      <c r="D2" s="2" t="s">
        <v>39</v>
      </c>
      <c r="E2" s="6" t="s">
        <v>188</v>
      </c>
      <c r="F2" s="2" t="s">
        <v>180</v>
      </c>
      <c r="G2" s="2" t="s">
        <v>41</v>
      </c>
      <c r="H2" s="2" t="s">
        <v>42</v>
      </c>
    </row>
    <row r="3" spans="1:8" x14ac:dyDescent="0.25">
      <c r="A3" s="65">
        <v>1</v>
      </c>
      <c r="B3" s="72" t="s">
        <v>178</v>
      </c>
      <c r="C3" s="128" t="s">
        <v>151</v>
      </c>
      <c r="D3" s="73" t="s">
        <v>43</v>
      </c>
      <c r="E3" s="73">
        <v>7</v>
      </c>
      <c r="F3" s="73"/>
      <c r="G3" s="9">
        <f>E3*F3</f>
        <v>0</v>
      </c>
      <c r="H3" s="64"/>
    </row>
    <row r="4" spans="1:8" x14ac:dyDescent="0.25">
      <c r="A4" s="65">
        <v>2</v>
      </c>
      <c r="B4" s="72" t="s">
        <v>179</v>
      </c>
      <c r="C4" s="128"/>
      <c r="D4" s="73"/>
      <c r="E4" s="73">
        <v>2</v>
      </c>
      <c r="F4" s="73"/>
      <c r="G4" s="9">
        <f t="shared" ref="G4:G40" si="0">E4*F4</f>
        <v>0</v>
      </c>
      <c r="H4" s="64"/>
    </row>
    <row r="5" spans="1:8" x14ac:dyDescent="0.25">
      <c r="A5" s="65">
        <v>3</v>
      </c>
      <c r="B5" s="72" t="s">
        <v>150</v>
      </c>
      <c r="C5" s="128"/>
      <c r="D5" s="73" t="s">
        <v>43</v>
      </c>
      <c r="E5" s="73">
        <v>5</v>
      </c>
      <c r="F5" s="73"/>
      <c r="G5" s="9">
        <f t="shared" si="0"/>
        <v>0</v>
      </c>
      <c r="H5" s="64"/>
    </row>
    <row r="6" spans="1:8" ht="15.6" x14ac:dyDescent="0.25">
      <c r="A6" s="65">
        <v>4</v>
      </c>
      <c r="B6" s="72" t="s">
        <v>44</v>
      </c>
      <c r="C6" s="128"/>
      <c r="D6" s="73" t="s">
        <v>45</v>
      </c>
      <c r="E6" s="73">
        <v>5</v>
      </c>
      <c r="F6" s="74"/>
      <c r="G6" s="9">
        <f t="shared" si="0"/>
        <v>0</v>
      </c>
      <c r="H6" s="64"/>
    </row>
    <row r="7" spans="1:8" ht="13.8" customHeight="1" x14ac:dyDescent="0.25">
      <c r="A7" s="65">
        <v>5</v>
      </c>
      <c r="B7" s="72" t="s">
        <v>46</v>
      </c>
      <c r="C7" s="128"/>
      <c r="D7" s="73" t="s">
        <v>45</v>
      </c>
      <c r="E7" s="73">
        <v>1.5</v>
      </c>
      <c r="F7" s="75"/>
      <c r="G7" s="9">
        <f t="shared" si="0"/>
        <v>0</v>
      </c>
      <c r="H7" s="64"/>
    </row>
    <row r="8" spans="1:8" ht="15.6" x14ac:dyDescent="0.25">
      <c r="A8" s="65">
        <v>6</v>
      </c>
      <c r="B8" s="72" t="s">
        <v>47</v>
      </c>
      <c r="C8" s="128" t="s">
        <v>48</v>
      </c>
      <c r="D8" s="73" t="s">
        <v>49</v>
      </c>
      <c r="E8" s="73">
        <v>1</v>
      </c>
      <c r="F8" s="76"/>
      <c r="G8" s="9">
        <f t="shared" si="0"/>
        <v>0</v>
      </c>
      <c r="H8" s="64"/>
    </row>
    <row r="9" spans="1:8" ht="13.8" customHeight="1" x14ac:dyDescent="0.25">
      <c r="A9" s="65">
        <v>7</v>
      </c>
      <c r="B9" s="72" t="s">
        <v>50</v>
      </c>
      <c r="C9" s="128"/>
      <c r="D9" s="73" t="s">
        <v>49</v>
      </c>
      <c r="E9" s="73">
        <v>1</v>
      </c>
      <c r="F9" s="68"/>
      <c r="G9" s="9">
        <f t="shared" si="0"/>
        <v>0</v>
      </c>
      <c r="H9" s="64"/>
    </row>
    <row r="10" spans="1:8" ht="15.6" x14ac:dyDescent="0.25">
      <c r="A10" s="65">
        <v>8</v>
      </c>
      <c r="B10" s="72" t="s">
        <v>51</v>
      </c>
      <c r="C10" s="128" t="s">
        <v>52</v>
      </c>
      <c r="D10" s="73" t="s">
        <v>45</v>
      </c>
      <c r="E10" s="73">
        <v>8</v>
      </c>
      <c r="F10" s="76"/>
      <c r="G10" s="9">
        <f t="shared" si="0"/>
        <v>0</v>
      </c>
      <c r="H10" s="64"/>
    </row>
    <row r="11" spans="1:8" ht="28.2" customHeight="1" x14ac:dyDescent="0.25">
      <c r="A11" s="65">
        <v>9</v>
      </c>
      <c r="B11" s="72" t="s">
        <v>53</v>
      </c>
      <c r="C11" s="128"/>
      <c r="D11" s="73" t="s">
        <v>45</v>
      </c>
      <c r="E11" s="73">
        <v>1</v>
      </c>
      <c r="F11" s="76"/>
      <c r="G11" s="9">
        <f t="shared" si="0"/>
        <v>0</v>
      </c>
      <c r="H11" s="64"/>
    </row>
    <row r="12" spans="1:8" ht="46.8" customHeight="1" x14ac:dyDescent="0.25">
      <c r="A12" s="96">
        <v>10</v>
      </c>
      <c r="B12" s="72" t="s">
        <v>155</v>
      </c>
      <c r="C12" s="77" t="s">
        <v>152</v>
      </c>
      <c r="D12" s="73" t="s">
        <v>54</v>
      </c>
      <c r="E12" s="73">
        <v>1</v>
      </c>
      <c r="F12" s="76"/>
      <c r="G12" s="9">
        <f t="shared" si="0"/>
        <v>0</v>
      </c>
      <c r="H12" s="64"/>
    </row>
    <row r="13" spans="1:8" ht="49.8" customHeight="1" x14ac:dyDescent="0.25">
      <c r="A13" s="96">
        <v>11</v>
      </c>
      <c r="B13" s="78" t="s">
        <v>154</v>
      </c>
      <c r="C13" s="77" t="s">
        <v>153</v>
      </c>
      <c r="D13" s="73" t="s">
        <v>54</v>
      </c>
      <c r="E13" s="73">
        <v>1</v>
      </c>
      <c r="F13" s="73"/>
      <c r="G13" s="9">
        <f t="shared" si="0"/>
        <v>0</v>
      </c>
      <c r="H13" s="64"/>
    </row>
    <row r="14" spans="1:8" ht="15.6" x14ac:dyDescent="0.25">
      <c r="A14" s="96">
        <v>12</v>
      </c>
      <c r="B14" s="72" t="s">
        <v>56</v>
      </c>
      <c r="C14" s="128" t="s">
        <v>55</v>
      </c>
      <c r="D14" s="73" t="s">
        <v>45</v>
      </c>
      <c r="E14" s="73">
        <v>1.5</v>
      </c>
      <c r="F14" s="76"/>
      <c r="G14" s="9">
        <f t="shared" si="0"/>
        <v>0</v>
      </c>
      <c r="H14" s="64"/>
    </row>
    <row r="15" spans="1:8" x14ac:dyDescent="0.25">
      <c r="A15" s="96">
        <v>13</v>
      </c>
      <c r="B15" s="72" t="s">
        <v>156</v>
      </c>
      <c r="C15" s="128"/>
      <c r="D15" s="73" t="s">
        <v>45</v>
      </c>
      <c r="E15" s="73">
        <v>1</v>
      </c>
      <c r="F15" s="73"/>
      <c r="G15" s="9">
        <f t="shared" si="0"/>
        <v>0</v>
      </c>
      <c r="H15" s="64"/>
    </row>
    <row r="16" spans="1:8" ht="13.8" customHeight="1" x14ac:dyDescent="0.25">
      <c r="A16" s="96">
        <v>14</v>
      </c>
      <c r="B16" s="72" t="s">
        <v>181</v>
      </c>
      <c r="C16" s="128"/>
      <c r="D16" s="73" t="s">
        <v>45</v>
      </c>
      <c r="E16" s="73">
        <v>2</v>
      </c>
      <c r="F16" s="76"/>
      <c r="G16" s="9">
        <f t="shared" si="0"/>
        <v>0</v>
      </c>
      <c r="H16" s="64"/>
    </row>
    <row r="17" spans="1:8" ht="43.2" customHeight="1" x14ac:dyDescent="0.25">
      <c r="A17" s="96">
        <v>15</v>
      </c>
      <c r="B17" s="78" t="s">
        <v>57</v>
      </c>
      <c r="C17" s="128" t="s">
        <v>58</v>
      </c>
      <c r="D17" s="73" t="s">
        <v>45</v>
      </c>
      <c r="E17" s="73">
        <v>1</v>
      </c>
      <c r="F17" s="76"/>
      <c r="G17" s="9">
        <f t="shared" si="0"/>
        <v>0</v>
      </c>
      <c r="H17" s="64"/>
    </row>
    <row r="18" spans="1:8" ht="39.6" x14ac:dyDescent="0.25">
      <c r="A18" s="96">
        <v>16</v>
      </c>
      <c r="B18" s="78" t="s">
        <v>59</v>
      </c>
      <c r="C18" s="128"/>
      <c r="D18" s="73" t="s">
        <v>45</v>
      </c>
      <c r="E18" s="73">
        <v>2</v>
      </c>
      <c r="F18" s="76"/>
      <c r="G18" s="9">
        <f t="shared" si="0"/>
        <v>0</v>
      </c>
      <c r="H18" s="64"/>
    </row>
    <row r="19" spans="1:8" ht="70.2" customHeight="1" x14ac:dyDescent="0.25">
      <c r="A19" s="96">
        <v>17</v>
      </c>
      <c r="B19" s="78" t="s">
        <v>157</v>
      </c>
      <c r="C19" s="77" t="s">
        <v>60</v>
      </c>
      <c r="D19" s="73" t="s">
        <v>45</v>
      </c>
      <c r="E19" s="73">
        <v>9.5</v>
      </c>
      <c r="F19" s="76"/>
      <c r="G19" s="9">
        <f t="shared" si="0"/>
        <v>0</v>
      </c>
      <c r="H19" s="64"/>
    </row>
    <row r="20" spans="1:8" ht="35.4" customHeight="1" x14ac:dyDescent="0.25">
      <c r="A20" s="96">
        <v>18</v>
      </c>
      <c r="B20" s="72" t="s">
        <v>61</v>
      </c>
      <c r="C20" s="77" t="s">
        <v>62</v>
      </c>
      <c r="D20" s="73" t="s">
        <v>45</v>
      </c>
      <c r="E20" s="73">
        <v>2</v>
      </c>
      <c r="F20" s="73"/>
      <c r="G20" s="9">
        <f t="shared" si="0"/>
        <v>0</v>
      </c>
      <c r="H20" s="64"/>
    </row>
    <row r="21" spans="1:8" ht="33.6" customHeight="1" x14ac:dyDescent="0.25">
      <c r="A21" s="96">
        <v>19</v>
      </c>
      <c r="B21" s="78" t="s">
        <v>63</v>
      </c>
      <c r="C21" s="77" t="s">
        <v>64</v>
      </c>
      <c r="D21" s="73" t="s">
        <v>54</v>
      </c>
      <c r="E21" s="73">
        <v>0.5</v>
      </c>
      <c r="F21" s="73"/>
      <c r="G21" s="9">
        <f t="shared" si="0"/>
        <v>0</v>
      </c>
      <c r="H21" s="64"/>
    </row>
    <row r="22" spans="1:8" ht="30.6" customHeight="1" x14ac:dyDescent="0.25">
      <c r="A22" s="96">
        <v>20</v>
      </c>
      <c r="B22" s="78" t="s">
        <v>167</v>
      </c>
      <c r="C22" s="77" t="s">
        <v>65</v>
      </c>
      <c r="D22" s="73" t="s">
        <v>45</v>
      </c>
      <c r="E22" s="73">
        <v>2</v>
      </c>
      <c r="F22" s="76"/>
      <c r="G22" s="9">
        <f t="shared" si="0"/>
        <v>0</v>
      </c>
      <c r="H22" s="64"/>
    </row>
    <row r="23" spans="1:8" ht="26.4" customHeight="1" x14ac:dyDescent="0.25">
      <c r="A23" s="96">
        <v>21</v>
      </c>
      <c r="B23" s="79" t="s">
        <v>182</v>
      </c>
      <c r="C23" s="134" t="s">
        <v>66</v>
      </c>
      <c r="D23" s="73" t="s">
        <v>54</v>
      </c>
      <c r="E23" s="73">
        <v>1</v>
      </c>
      <c r="F23" s="76"/>
      <c r="G23" s="9">
        <f t="shared" si="0"/>
        <v>0</v>
      </c>
      <c r="H23" s="64"/>
    </row>
    <row r="24" spans="1:8" ht="26.4" customHeight="1" x14ac:dyDescent="0.25">
      <c r="A24" s="96">
        <v>22</v>
      </c>
      <c r="B24" s="79" t="s">
        <v>177</v>
      </c>
      <c r="C24" s="135"/>
      <c r="D24" s="73" t="s">
        <v>45</v>
      </c>
      <c r="E24" s="73">
        <v>0.5</v>
      </c>
      <c r="F24" s="73"/>
      <c r="G24" s="9">
        <f t="shared" si="0"/>
        <v>0</v>
      </c>
      <c r="H24" s="64"/>
    </row>
    <row r="25" spans="1:8" ht="26.4" customHeight="1" x14ac:dyDescent="0.25">
      <c r="A25" s="96">
        <v>23</v>
      </c>
      <c r="B25" s="79" t="s">
        <v>198</v>
      </c>
      <c r="C25" s="95"/>
      <c r="D25" s="81" t="s">
        <v>197</v>
      </c>
      <c r="E25" s="73">
        <v>0.5</v>
      </c>
      <c r="F25" s="73"/>
      <c r="G25" s="9">
        <f t="shared" si="0"/>
        <v>0</v>
      </c>
      <c r="H25" s="64"/>
    </row>
    <row r="26" spans="1:8" ht="26.4" customHeight="1" x14ac:dyDescent="0.25">
      <c r="A26" s="96">
        <v>24</v>
      </c>
      <c r="B26" s="79" t="s">
        <v>199</v>
      </c>
      <c r="C26" s="95"/>
      <c r="D26" s="81" t="s">
        <v>197</v>
      </c>
      <c r="E26" s="73">
        <v>0.5</v>
      </c>
      <c r="F26" s="73"/>
      <c r="G26" s="9">
        <f t="shared" si="0"/>
        <v>0</v>
      </c>
      <c r="H26" s="64"/>
    </row>
    <row r="27" spans="1:8" ht="26.4" customHeight="1" x14ac:dyDescent="0.25">
      <c r="A27" s="96">
        <v>25</v>
      </c>
      <c r="B27" s="79" t="s">
        <v>200</v>
      </c>
      <c r="C27" s="95"/>
      <c r="D27" s="81" t="s">
        <v>197</v>
      </c>
      <c r="E27" s="73">
        <v>0.5</v>
      </c>
      <c r="F27" s="73"/>
      <c r="G27" s="9">
        <f t="shared" si="0"/>
        <v>0</v>
      </c>
      <c r="H27" s="64"/>
    </row>
    <row r="28" spans="1:8" ht="27.6" customHeight="1" x14ac:dyDescent="0.25">
      <c r="A28" s="96">
        <v>26</v>
      </c>
      <c r="B28" s="93" t="s">
        <v>195</v>
      </c>
      <c r="C28" s="94"/>
      <c r="D28" s="81" t="s">
        <v>196</v>
      </c>
      <c r="E28" s="73">
        <v>0.5</v>
      </c>
      <c r="F28" s="73"/>
      <c r="G28" s="9">
        <f t="shared" si="0"/>
        <v>0</v>
      </c>
      <c r="H28" s="64"/>
    </row>
    <row r="29" spans="1:8" ht="13.8" customHeight="1" x14ac:dyDescent="0.25">
      <c r="A29" s="96">
        <v>27</v>
      </c>
      <c r="B29" s="79" t="s">
        <v>158</v>
      </c>
      <c r="C29" s="128" t="s">
        <v>67</v>
      </c>
      <c r="D29" s="73" t="s">
        <v>45</v>
      </c>
      <c r="E29" s="73">
        <v>2</v>
      </c>
      <c r="F29" s="80"/>
      <c r="G29" s="9">
        <f t="shared" si="0"/>
        <v>0</v>
      </c>
      <c r="H29" s="64"/>
    </row>
    <row r="30" spans="1:8" ht="15.6" x14ac:dyDescent="0.25">
      <c r="A30" s="96">
        <v>28</v>
      </c>
      <c r="B30" s="79" t="s">
        <v>159</v>
      </c>
      <c r="C30" s="128"/>
      <c r="D30" s="73" t="s">
        <v>45</v>
      </c>
      <c r="E30" s="73">
        <v>1.5</v>
      </c>
      <c r="F30" s="80"/>
      <c r="G30" s="9">
        <f t="shared" si="0"/>
        <v>0</v>
      </c>
      <c r="H30" s="64"/>
    </row>
    <row r="31" spans="1:8" ht="25.2" customHeight="1" x14ac:dyDescent="0.25">
      <c r="A31" s="96">
        <v>29</v>
      </c>
      <c r="B31" s="79" t="s">
        <v>68</v>
      </c>
      <c r="C31" s="77" t="s">
        <v>69</v>
      </c>
      <c r="D31" s="73" t="s">
        <v>45</v>
      </c>
      <c r="E31" s="73">
        <v>1</v>
      </c>
      <c r="F31" s="80"/>
      <c r="G31" s="9">
        <f t="shared" si="0"/>
        <v>0</v>
      </c>
      <c r="H31" s="64"/>
    </row>
    <row r="32" spans="1:8" ht="31.8" customHeight="1" x14ac:dyDescent="0.25">
      <c r="A32" s="96">
        <v>30</v>
      </c>
      <c r="B32" s="77" t="s">
        <v>162</v>
      </c>
      <c r="C32" s="77" t="s">
        <v>163</v>
      </c>
      <c r="D32" s="73" t="s">
        <v>49</v>
      </c>
      <c r="E32" s="73">
        <v>7</v>
      </c>
      <c r="F32" s="80"/>
      <c r="G32" s="9">
        <f t="shared" si="0"/>
        <v>0</v>
      </c>
      <c r="H32" s="64"/>
    </row>
    <row r="33" spans="1:10" ht="27.6" customHeight="1" x14ac:dyDescent="0.25">
      <c r="A33" s="96">
        <v>31</v>
      </c>
      <c r="B33" s="77" t="s">
        <v>165</v>
      </c>
      <c r="C33" s="77" t="s">
        <v>164</v>
      </c>
      <c r="D33" s="81" t="s">
        <v>160</v>
      </c>
      <c r="E33" s="73">
        <v>4</v>
      </c>
      <c r="F33" s="80"/>
      <c r="G33" s="9">
        <f t="shared" si="0"/>
        <v>0</v>
      </c>
      <c r="H33" s="64"/>
    </row>
    <row r="34" spans="1:10" ht="23.4" customHeight="1" x14ac:dyDescent="0.25">
      <c r="A34" s="96">
        <v>32</v>
      </c>
      <c r="B34" s="72" t="s">
        <v>183</v>
      </c>
      <c r="C34" s="128" t="s">
        <v>166</v>
      </c>
      <c r="D34" s="73" t="s">
        <v>45</v>
      </c>
      <c r="E34" s="73">
        <v>2</v>
      </c>
      <c r="F34" s="80"/>
      <c r="G34" s="9">
        <f t="shared" si="0"/>
        <v>0</v>
      </c>
      <c r="H34" s="64"/>
    </row>
    <row r="35" spans="1:10" ht="24.6" customHeight="1" x14ac:dyDescent="0.25">
      <c r="A35" s="96">
        <v>33</v>
      </c>
      <c r="B35" s="72" t="s">
        <v>184</v>
      </c>
      <c r="C35" s="128"/>
      <c r="D35" s="73" t="s">
        <v>49</v>
      </c>
      <c r="E35" s="73">
        <v>5</v>
      </c>
      <c r="F35" s="73"/>
      <c r="G35" s="9">
        <f t="shared" si="0"/>
        <v>0</v>
      </c>
      <c r="H35" s="64"/>
      <c r="J35" s="10"/>
    </row>
    <row r="36" spans="1:10" ht="34.200000000000003" customHeight="1" x14ac:dyDescent="0.25">
      <c r="A36" s="96">
        <v>34</v>
      </c>
      <c r="B36" s="78" t="s">
        <v>161</v>
      </c>
      <c r="C36" s="82" t="s">
        <v>70</v>
      </c>
      <c r="D36" s="73" t="s">
        <v>45</v>
      </c>
      <c r="E36" s="73">
        <v>1</v>
      </c>
      <c r="F36" s="73"/>
      <c r="G36" s="9">
        <f t="shared" si="0"/>
        <v>0</v>
      </c>
      <c r="H36" s="64"/>
      <c r="J36" s="10"/>
    </row>
    <row r="37" spans="1:10" ht="28.8" customHeight="1" x14ac:dyDescent="0.25">
      <c r="A37" s="96">
        <v>35</v>
      </c>
      <c r="B37" s="78" t="s">
        <v>71</v>
      </c>
      <c r="C37" s="133" t="s">
        <v>185</v>
      </c>
      <c r="D37" s="73" t="s">
        <v>45</v>
      </c>
      <c r="E37" s="73">
        <v>5</v>
      </c>
      <c r="F37" s="73"/>
      <c r="G37" s="9">
        <f t="shared" si="0"/>
        <v>0</v>
      </c>
      <c r="H37" s="64"/>
    </row>
    <row r="38" spans="1:10" ht="34.200000000000003" customHeight="1" x14ac:dyDescent="0.25">
      <c r="A38" s="96">
        <v>36</v>
      </c>
      <c r="B38" s="78" t="s">
        <v>186</v>
      </c>
      <c r="C38" s="133"/>
      <c r="D38" s="73" t="s">
        <v>45</v>
      </c>
      <c r="E38" s="73">
        <v>4</v>
      </c>
      <c r="F38" s="73"/>
      <c r="G38" s="9">
        <f t="shared" si="0"/>
        <v>0</v>
      </c>
      <c r="H38" s="64"/>
    </row>
    <row r="39" spans="1:10" ht="26.4" customHeight="1" x14ac:dyDescent="0.25">
      <c r="A39" s="96">
        <v>37</v>
      </c>
      <c r="B39" s="78" t="s">
        <v>187</v>
      </c>
      <c r="C39" s="133"/>
      <c r="D39" s="73" t="s">
        <v>45</v>
      </c>
      <c r="E39" s="73">
        <v>5</v>
      </c>
      <c r="F39" s="76"/>
      <c r="G39" s="9">
        <f t="shared" si="0"/>
        <v>0</v>
      </c>
      <c r="H39" s="64"/>
    </row>
    <row r="40" spans="1:10" ht="31.2" customHeight="1" x14ac:dyDescent="0.25">
      <c r="A40" s="96">
        <v>38</v>
      </c>
      <c r="B40" s="78" t="s">
        <v>72</v>
      </c>
      <c r="C40" s="133"/>
      <c r="D40" s="73" t="s">
        <v>45</v>
      </c>
      <c r="E40" s="73">
        <v>4</v>
      </c>
      <c r="F40" s="76"/>
      <c r="G40" s="9">
        <f t="shared" si="0"/>
        <v>0</v>
      </c>
      <c r="H40" s="64"/>
    </row>
    <row r="41" spans="1:10" ht="20.399999999999999" x14ac:dyDescent="0.3">
      <c r="A41" s="130" t="s">
        <v>73</v>
      </c>
      <c r="B41" s="131"/>
      <c r="C41" s="131"/>
      <c r="D41" s="131"/>
      <c r="E41" s="63">
        <f>SUM(E3:E40)</f>
        <v>100</v>
      </c>
      <c r="G41" s="70">
        <f>SUM(G3:G40)</f>
        <v>0</v>
      </c>
      <c r="H41" s="71"/>
    </row>
    <row r="42" spans="1:10" ht="24.6" customHeight="1" x14ac:dyDescent="0.25">
      <c r="A42" s="5" t="s">
        <v>42</v>
      </c>
      <c r="B42" s="132" t="s">
        <v>74</v>
      </c>
      <c r="C42" s="132"/>
      <c r="D42" s="132"/>
      <c r="E42" s="132"/>
      <c r="F42" s="132"/>
      <c r="G42" s="132"/>
      <c r="H42" s="132"/>
    </row>
    <row r="43" spans="1:10" ht="24" customHeight="1" x14ac:dyDescent="0.25"/>
    <row r="44" spans="1:10" ht="25.05" customHeight="1" x14ac:dyDescent="0.25">
      <c r="F44" t="s">
        <v>28</v>
      </c>
    </row>
    <row r="45" spans="1:10" ht="24" customHeight="1" x14ac:dyDescent="0.25">
      <c r="F45" t="s">
        <v>33</v>
      </c>
    </row>
  </sheetData>
  <mergeCells count="12">
    <mergeCell ref="C14:C16"/>
    <mergeCell ref="C17:C18"/>
    <mergeCell ref="A1:H1"/>
    <mergeCell ref="A41:D41"/>
    <mergeCell ref="B42:H42"/>
    <mergeCell ref="C29:C30"/>
    <mergeCell ref="C34:C35"/>
    <mergeCell ref="C37:C40"/>
    <mergeCell ref="C23:C24"/>
    <mergeCell ref="C3:C7"/>
    <mergeCell ref="C8:C9"/>
    <mergeCell ref="C10:C11"/>
  </mergeCells>
  <phoneticPr fontId="17" type="noConversion"/>
  <pageMargins left="0.7" right="0.7" top="0.75" bottom="0.75" header="0.3" footer="0.3"/>
  <pageSetup paperSize="9" scale="4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E12"/>
  <sheetViews>
    <sheetView view="pageBreakPreview" zoomScaleNormal="100" zoomScaleSheetLayoutView="100" workbookViewId="0">
      <selection activeCell="E3" sqref="E3:E9"/>
    </sheetView>
  </sheetViews>
  <sheetFormatPr defaultColWidth="9" defaultRowHeight="13.8" x14ac:dyDescent="0.25"/>
  <cols>
    <col min="2" max="2" width="7.77734375" style="7" customWidth="1"/>
    <col min="3" max="3" width="54.6640625" customWidth="1"/>
    <col min="4" max="4" width="16.33203125" customWidth="1"/>
    <col min="5" max="5" width="28.5546875" customWidth="1"/>
  </cols>
  <sheetData>
    <row r="1" spans="2:5" ht="40.200000000000003" customHeight="1" x14ac:dyDescent="0.25">
      <c r="B1" s="129" t="s">
        <v>169</v>
      </c>
      <c r="C1" s="129"/>
      <c r="D1" s="129"/>
      <c r="E1" s="129"/>
    </row>
    <row r="2" spans="2:5" s="1" customFormat="1" ht="36" customHeight="1" x14ac:dyDescent="0.25">
      <c r="B2" s="2" t="s">
        <v>1</v>
      </c>
      <c r="C2" s="2" t="s">
        <v>75</v>
      </c>
      <c r="D2" s="3" t="s">
        <v>76</v>
      </c>
      <c r="E2" s="2" t="s">
        <v>42</v>
      </c>
    </row>
    <row r="3" spans="2:5" s="1" customFormat="1" ht="43.2" customHeight="1" x14ac:dyDescent="0.25">
      <c r="B3" s="4">
        <v>1</v>
      </c>
      <c r="C3" s="5" t="s">
        <v>77</v>
      </c>
      <c r="D3" s="5"/>
      <c r="E3" s="137" t="s">
        <v>149</v>
      </c>
    </row>
    <row r="4" spans="2:5" s="1" customFormat="1" ht="43.2" customHeight="1" x14ac:dyDescent="0.25">
      <c r="B4" s="4">
        <v>2</v>
      </c>
      <c r="C4" s="5" t="s">
        <v>78</v>
      </c>
      <c r="D4" s="5"/>
      <c r="E4" s="138"/>
    </row>
    <row r="5" spans="2:5" s="1" customFormat="1" ht="43.2" customHeight="1" x14ac:dyDescent="0.25">
      <c r="B5" s="4">
        <v>3</v>
      </c>
      <c r="C5" s="62" t="s">
        <v>147</v>
      </c>
      <c r="D5" s="5"/>
      <c r="E5" s="138"/>
    </row>
    <row r="6" spans="2:5" s="1" customFormat="1" ht="43.2" customHeight="1" x14ac:dyDescent="0.25">
      <c r="B6" s="4">
        <v>4</v>
      </c>
      <c r="C6" s="62" t="s">
        <v>146</v>
      </c>
      <c r="D6" s="5"/>
      <c r="E6" s="138"/>
    </row>
    <row r="7" spans="2:5" s="1" customFormat="1" ht="43.2" customHeight="1" x14ac:dyDescent="0.25">
      <c r="B7" s="28">
        <v>5</v>
      </c>
      <c r="C7" s="62" t="s">
        <v>148</v>
      </c>
      <c r="D7" s="5"/>
      <c r="E7" s="138"/>
    </row>
    <row r="8" spans="2:5" s="1" customFormat="1" ht="33.6" customHeight="1" x14ac:dyDescent="0.25">
      <c r="B8" s="29">
        <v>6</v>
      </c>
      <c r="C8" s="62" t="s">
        <v>172</v>
      </c>
      <c r="D8" s="5"/>
      <c r="E8" s="138"/>
    </row>
    <row r="9" spans="2:5" s="1" customFormat="1" ht="22.05" customHeight="1" x14ac:dyDescent="0.25">
      <c r="B9" s="136" t="s">
        <v>73</v>
      </c>
      <c r="C9" s="136"/>
      <c r="D9" s="4">
        <f>SUM(D3:D8)</f>
        <v>0</v>
      </c>
      <c r="E9" s="139"/>
    </row>
    <row r="10" spans="2:5" ht="31.05" customHeight="1" x14ac:dyDescent="0.25"/>
    <row r="11" spans="2:5" ht="27" customHeight="1" x14ac:dyDescent="0.25">
      <c r="D11" t="s">
        <v>28</v>
      </c>
    </row>
    <row r="12" spans="2:5" ht="27" customHeight="1" x14ac:dyDescent="0.25">
      <c r="D12" t="s">
        <v>33</v>
      </c>
    </row>
  </sheetData>
  <mergeCells count="3">
    <mergeCell ref="B1:E1"/>
    <mergeCell ref="B9:C9"/>
    <mergeCell ref="E3:E9"/>
  </mergeCells>
  <phoneticPr fontId="17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EC03B4-1831-4B2E-834C-0ABB62CC3091}">
  <dimension ref="A1:T9"/>
  <sheetViews>
    <sheetView zoomScale="85" zoomScaleNormal="85" workbookViewId="0">
      <selection activeCell="J5" sqref="J5"/>
    </sheetView>
  </sheetViews>
  <sheetFormatPr defaultRowHeight="17.399999999999999" x14ac:dyDescent="0.3"/>
  <cols>
    <col min="1" max="1" width="9" style="60" bestFit="1" customWidth="1"/>
    <col min="2" max="2" width="13.88671875" style="60" customWidth="1"/>
    <col min="3" max="3" width="13.77734375" style="60" customWidth="1"/>
    <col min="4" max="4" width="9.5546875" style="60" bestFit="1" customWidth="1"/>
    <col min="5" max="5" width="9" style="60" bestFit="1" customWidth="1"/>
    <col min="6" max="6" width="8.88671875" style="60"/>
    <col min="7" max="8" width="9" style="60" bestFit="1" customWidth="1"/>
    <col min="9" max="9" width="8.88671875" style="60"/>
    <col min="10" max="10" width="13.5546875" style="60" bestFit="1" customWidth="1"/>
    <col min="11" max="11" width="13.5546875" style="60" customWidth="1"/>
    <col min="12" max="12" width="15" style="60" customWidth="1"/>
    <col min="13" max="13" width="13.5546875" style="60" bestFit="1" customWidth="1"/>
    <col min="14" max="14" width="13" style="60" customWidth="1"/>
    <col min="15" max="15" width="16.21875" style="60" customWidth="1"/>
    <col min="16" max="16" width="17.109375" style="60" customWidth="1"/>
    <col min="17" max="17" width="12.44140625" style="60" customWidth="1"/>
    <col min="18" max="18" width="15.33203125" style="60" customWidth="1"/>
    <col min="19" max="19" width="14.109375" style="60" customWidth="1"/>
    <col min="20" max="20" width="8.88671875" style="60"/>
    <col min="21" max="16384" width="8.88671875" style="30"/>
  </cols>
  <sheetData>
    <row r="1" spans="1:20" ht="29.4" customHeight="1" x14ac:dyDescent="0.25">
      <c r="A1" s="146" t="s">
        <v>170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49"/>
      <c r="R1" s="49"/>
      <c r="S1" s="49"/>
      <c r="T1" s="49"/>
    </row>
    <row r="2" spans="1:20" ht="33" customHeight="1" x14ac:dyDescent="0.25">
      <c r="A2" s="147" t="s">
        <v>116</v>
      </c>
      <c r="B2" s="147"/>
      <c r="C2" s="147"/>
      <c r="D2" s="147"/>
      <c r="E2" s="147"/>
      <c r="F2" s="147"/>
      <c r="G2" s="147"/>
      <c r="H2" s="147"/>
      <c r="I2" s="147"/>
      <c r="J2" s="147" t="s">
        <v>90</v>
      </c>
      <c r="K2" s="147"/>
      <c r="L2" s="147"/>
      <c r="M2" s="148" t="s">
        <v>117</v>
      </c>
      <c r="N2" s="149"/>
      <c r="O2" s="149"/>
      <c r="P2" s="149"/>
      <c r="Q2" s="149"/>
      <c r="R2" s="149"/>
      <c r="S2" s="150"/>
      <c r="T2" s="151" t="s">
        <v>42</v>
      </c>
    </row>
    <row r="3" spans="1:20" ht="169.2" customHeight="1" x14ac:dyDescent="0.25">
      <c r="A3" s="50" t="s">
        <v>1</v>
      </c>
      <c r="B3" s="34" t="s">
        <v>118</v>
      </c>
      <c r="C3" s="34" t="s">
        <v>119</v>
      </c>
      <c r="D3" s="34" t="s">
        <v>34</v>
      </c>
      <c r="E3" s="34" t="s">
        <v>30</v>
      </c>
      <c r="F3" s="34" t="s">
        <v>120</v>
      </c>
      <c r="G3" s="34" t="s">
        <v>121</v>
      </c>
      <c r="H3" s="34" t="s">
        <v>98</v>
      </c>
      <c r="I3" s="34" t="s">
        <v>122</v>
      </c>
      <c r="J3" s="51" t="s">
        <v>100</v>
      </c>
      <c r="K3" s="51" t="s">
        <v>101</v>
      </c>
      <c r="L3" s="52" t="s">
        <v>102</v>
      </c>
      <c r="M3" s="51" t="s">
        <v>103</v>
      </c>
      <c r="N3" s="51" t="s">
        <v>104</v>
      </c>
      <c r="O3" s="51" t="s">
        <v>123</v>
      </c>
      <c r="P3" s="53" t="s">
        <v>124</v>
      </c>
      <c r="Q3" s="54" t="s">
        <v>125</v>
      </c>
      <c r="R3" s="54" t="s">
        <v>126</v>
      </c>
      <c r="S3" s="54" t="s">
        <v>127</v>
      </c>
      <c r="T3" s="151"/>
    </row>
    <row r="4" spans="1:20" s="38" customFormat="1" ht="87" customHeight="1" x14ac:dyDescent="0.25">
      <c r="A4" s="35" t="s">
        <v>110</v>
      </c>
      <c r="B4" s="55" t="s">
        <v>128</v>
      </c>
      <c r="C4" s="55" t="s">
        <v>129</v>
      </c>
      <c r="D4" s="55">
        <v>1000</v>
      </c>
      <c r="E4" s="55">
        <v>0.5</v>
      </c>
      <c r="F4" s="55" t="s">
        <v>36</v>
      </c>
      <c r="G4" s="55">
        <v>5</v>
      </c>
      <c r="H4" s="55">
        <v>40</v>
      </c>
      <c r="I4" s="55" t="s">
        <v>130</v>
      </c>
      <c r="J4" s="55">
        <f>M4+O4</f>
        <v>149200</v>
      </c>
      <c r="K4" s="55">
        <f>N4+P4</f>
        <v>29600</v>
      </c>
      <c r="L4" s="55">
        <f>J4+K4</f>
        <v>178800</v>
      </c>
      <c r="M4" s="55">
        <v>141700</v>
      </c>
      <c r="N4" s="55">
        <v>28600</v>
      </c>
      <c r="O4" s="55">
        <f>R4*(G4-Q4)*10</f>
        <v>7500</v>
      </c>
      <c r="P4" s="55">
        <f>S4*(G4-Q4)*10</f>
        <v>1000</v>
      </c>
      <c r="Q4" s="56">
        <v>4.5</v>
      </c>
      <c r="R4" s="56">
        <v>1500</v>
      </c>
      <c r="S4" s="56">
        <v>200</v>
      </c>
      <c r="T4" s="57"/>
    </row>
    <row r="5" spans="1:20" ht="42.6" customHeight="1" x14ac:dyDescent="0.25">
      <c r="A5" s="58">
        <v>1</v>
      </c>
      <c r="B5" s="58" t="s">
        <v>131</v>
      </c>
      <c r="C5" s="58" t="s">
        <v>132</v>
      </c>
      <c r="D5" s="58">
        <v>1000</v>
      </c>
      <c r="E5" s="58">
        <v>0.5</v>
      </c>
      <c r="F5" s="58">
        <v>4.5</v>
      </c>
      <c r="G5" s="58" t="s">
        <v>35</v>
      </c>
      <c r="H5" s="59">
        <v>0.4</v>
      </c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</row>
    <row r="6" spans="1:20" ht="42.6" customHeight="1" x14ac:dyDescent="0.25">
      <c r="A6" s="58">
        <v>2</v>
      </c>
      <c r="B6" s="58" t="s">
        <v>131</v>
      </c>
      <c r="C6" s="58" t="s">
        <v>132</v>
      </c>
      <c r="D6" s="58">
        <v>1000</v>
      </c>
      <c r="E6" s="58">
        <v>0.5</v>
      </c>
      <c r="F6" s="58">
        <v>4.5</v>
      </c>
      <c r="G6" s="58" t="s">
        <v>36</v>
      </c>
      <c r="H6" s="59">
        <v>0.4</v>
      </c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</row>
    <row r="7" spans="1:20" ht="42.6" customHeight="1" x14ac:dyDescent="0.25">
      <c r="A7" s="58">
        <v>3</v>
      </c>
      <c r="B7" s="58" t="s">
        <v>131</v>
      </c>
      <c r="C7" s="58" t="s">
        <v>133</v>
      </c>
      <c r="D7" s="58">
        <v>1000</v>
      </c>
      <c r="E7" s="58">
        <v>0.5</v>
      </c>
      <c r="F7" s="58">
        <v>4.5</v>
      </c>
      <c r="G7" s="58" t="s">
        <v>36</v>
      </c>
      <c r="H7" s="59">
        <v>0.1</v>
      </c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</row>
    <row r="8" spans="1:20" ht="42.6" customHeight="1" x14ac:dyDescent="0.25">
      <c r="A8" s="58">
        <v>4</v>
      </c>
      <c r="B8" s="58" t="s">
        <v>131</v>
      </c>
      <c r="C8" s="58" t="s">
        <v>133</v>
      </c>
      <c r="D8" s="58">
        <v>1000</v>
      </c>
      <c r="E8" s="58">
        <v>0.5</v>
      </c>
      <c r="F8" s="58">
        <v>5.8</v>
      </c>
      <c r="G8" s="58" t="s">
        <v>36</v>
      </c>
      <c r="H8" s="59">
        <v>0.1</v>
      </c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</row>
    <row r="9" spans="1:20" ht="22.8" customHeight="1" x14ac:dyDescent="0.25">
      <c r="A9" s="140" t="s">
        <v>87</v>
      </c>
      <c r="B9" s="141"/>
      <c r="C9" s="141"/>
      <c r="D9" s="141"/>
      <c r="E9" s="141"/>
      <c r="F9" s="141"/>
      <c r="G9" s="141"/>
      <c r="H9" s="141"/>
      <c r="I9" s="141"/>
      <c r="J9" s="141"/>
      <c r="K9" s="142"/>
      <c r="L9" s="69">
        <f>SUMPRODUCT(H5:H8,L5:L8)</f>
        <v>0</v>
      </c>
      <c r="M9" s="143" t="s">
        <v>134</v>
      </c>
      <c r="N9" s="144"/>
      <c r="O9" s="144"/>
      <c r="P9" s="144"/>
      <c r="Q9" s="144"/>
      <c r="R9" s="144"/>
      <c r="S9" s="144"/>
      <c r="T9" s="145"/>
    </row>
  </sheetData>
  <mergeCells count="7">
    <mergeCell ref="A9:K9"/>
    <mergeCell ref="M9:T9"/>
    <mergeCell ref="A1:P1"/>
    <mergeCell ref="A2:I2"/>
    <mergeCell ref="J2:L2"/>
    <mergeCell ref="M2:S2"/>
    <mergeCell ref="T2:T3"/>
  </mergeCells>
  <phoneticPr fontId="17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7FC366-5F0A-47D2-84A8-4942CB3C2491}">
  <dimension ref="A1:H15"/>
  <sheetViews>
    <sheetView view="pageBreakPreview" zoomScale="85" zoomScaleNormal="100" zoomScaleSheetLayoutView="85" workbookViewId="0">
      <selection activeCell="B10" sqref="B10"/>
    </sheetView>
  </sheetViews>
  <sheetFormatPr defaultColWidth="8.88671875" defaultRowHeight="13.8" x14ac:dyDescent="0.25"/>
  <cols>
    <col min="1" max="1" width="8.88671875" style="83"/>
    <col min="2" max="2" width="30.88671875" style="83" customWidth="1"/>
    <col min="3" max="3" width="15.88671875" style="83" customWidth="1"/>
    <col min="4" max="4" width="11.21875" style="83" customWidth="1"/>
    <col min="5" max="5" width="15.33203125" style="83" customWidth="1"/>
    <col min="6" max="6" width="16" style="83" customWidth="1"/>
    <col min="7" max="7" width="14.109375" style="83" customWidth="1"/>
    <col min="8" max="8" width="18.44140625" style="83" customWidth="1"/>
    <col min="9" max="16384" width="8.88671875" style="83"/>
  </cols>
  <sheetData>
    <row r="1" spans="1:8" ht="33.6" customHeight="1" x14ac:dyDescent="0.25">
      <c r="A1" s="152" t="s">
        <v>79</v>
      </c>
      <c r="B1" s="152"/>
      <c r="C1" s="152"/>
      <c r="D1" s="152"/>
      <c r="E1" s="152"/>
      <c r="F1" s="152"/>
      <c r="G1" s="152"/>
      <c r="H1" s="152"/>
    </row>
    <row r="2" spans="1:8" ht="17.399999999999999" x14ac:dyDescent="0.25">
      <c r="A2" s="84" t="s">
        <v>1</v>
      </c>
      <c r="B2" s="84" t="s">
        <v>37</v>
      </c>
      <c r="C2" s="85" t="s">
        <v>38</v>
      </c>
      <c r="D2" s="84" t="s">
        <v>39</v>
      </c>
      <c r="E2" s="34" t="s">
        <v>188</v>
      </c>
      <c r="F2" s="84" t="s">
        <v>40</v>
      </c>
      <c r="G2" s="84" t="s">
        <v>41</v>
      </c>
      <c r="H2" s="84" t="s">
        <v>42</v>
      </c>
    </row>
    <row r="3" spans="1:8" ht="23.4" customHeight="1" x14ac:dyDescent="0.25">
      <c r="A3" s="86">
        <v>1</v>
      </c>
      <c r="B3" s="87" t="s">
        <v>80</v>
      </c>
      <c r="C3" s="153" t="s">
        <v>81</v>
      </c>
      <c r="D3" s="86" t="s">
        <v>45</v>
      </c>
      <c r="E3" s="88">
        <v>10</v>
      </c>
      <c r="F3" s="88"/>
      <c r="G3" s="89">
        <f>F3*E3</f>
        <v>0</v>
      </c>
      <c r="H3" s="154" t="s">
        <v>82</v>
      </c>
    </row>
    <row r="4" spans="1:8" ht="23.4" customHeight="1" x14ac:dyDescent="0.25">
      <c r="A4" s="86">
        <v>2</v>
      </c>
      <c r="B4" s="87" t="s">
        <v>189</v>
      </c>
      <c r="C4" s="153"/>
      <c r="D4" s="86" t="s">
        <v>45</v>
      </c>
      <c r="E4" s="88">
        <v>15</v>
      </c>
      <c r="F4" s="88"/>
      <c r="G4" s="89">
        <f t="shared" ref="G4:G10" si="0">F4*E4</f>
        <v>0</v>
      </c>
      <c r="H4" s="154"/>
    </row>
    <row r="5" spans="1:8" ht="23.4" customHeight="1" x14ac:dyDescent="0.25">
      <c r="A5" s="86">
        <v>3</v>
      </c>
      <c r="B5" s="87" t="s">
        <v>190</v>
      </c>
      <c r="C5" s="153"/>
      <c r="D5" s="86" t="s">
        <v>45</v>
      </c>
      <c r="E5" s="88">
        <v>15</v>
      </c>
      <c r="F5" s="88"/>
      <c r="G5" s="89">
        <f t="shared" si="0"/>
        <v>0</v>
      </c>
      <c r="H5" s="154"/>
    </row>
    <row r="6" spans="1:8" ht="23.4" customHeight="1" x14ac:dyDescent="0.25">
      <c r="A6" s="86">
        <v>4</v>
      </c>
      <c r="B6" s="87" t="s">
        <v>191</v>
      </c>
      <c r="C6" s="153"/>
      <c r="D6" s="86" t="s">
        <v>45</v>
      </c>
      <c r="E6" s="88">
        <v>10</v>
      </c>
      <c r="F6" s="88"/>
      <c r="G6" s="89">
        <f t="shared" si="0"/>
        <v>0</v>
      </c>
      <c r="H6" s="154"/>
    </row>
    <row r="7" spans="1:8" ht="23.4" customHeight="1" x14ac:dyDescent="0.25">
      <c r="A7" s="86">
        <v>5</v>
      </c>
      <c r="B7" s="87" t="s">
        <v>192</v>
      </c>
      <c r="C7" s="153"/>
      <c r="D7" s="86" t="s">
        <v>45</v>
      </c>
      <c r="E7" s="88">
        <v>10</v>
      </c>
      <c r="F7" s="88"/>
      <c r="G7" s="89">
        <f t="shared" si="0"/>
        <v>0</v>
      </c>
      <c r="H7" s="154"/>
    </row>
    <row r="8" spans="1:8" ht="23.4" customHeight="1" x14ac:dyDescent="0.25">
      <c r="A8" s="86">
        <v>6</v>
      </c>
      <c r="B8" s="87" t="s">
        <v>193</v>
      </c>
      <c r="C8" s="153"/>
      <c r="D8" s="86" t="s">
        <v>45</v>
      </c>
      <c r="E8" s="88">
        <v>20</v>
      </c>
      <c r="F8" s="88"/>
      <c r="G8" s="89">
        <f t="shared" si="0"/>
        <v>0</v>
      </c>
      <c r="H8" s="154"/>
    </row>
    <row r="9" spans="1:8" ht="25.8" customHeight="1" x14ac:dyDescent="0.25">
      <c r="A9" s="86">
        <v>7</v>
      </c>
      <c r="B9" s="87" t="s">
        <v>83</v>
      </c>
      <c r="C9" s="153"/>
      <c r="D9" s="86" t="s">
        <v>194</v>
      </c>
      <c r="E9" s="88">
        <v>10</v>
      </c>
      <c r="F9" s="88"/>
      <c r="G9" s="89">
        <f t="shared" si="0"/>
        <v>0</v>
      </c>
      <c r="H9" s="154"/>
    </row>
    <row r="10" spans="1:8" ht="26.4" customHeight="1" x14ac:dyDescent="0.25">
      <c r="A10" s="86">
        <v>8</v>
      </c>
      <c r="B10" s="87" t="s">
        <v>84</v>
      </c>
      <c r="C10" s="153"/>
      <c r="D10" s="86" t="s">
        <v>45</v>
      </c>
      <c r="E10" s="88">
        <v>10</v>
      </c>
      <c r="F10" s="88"/>
      <c r="G10" s="89">
        <f t="shared" si="0"/>
        <v>0</v>
      </c>
      <c r="H10" s="154"/>
    </row>
    <row r="11" spans="1:8" ht="15.6" x14ac:dyDescent="0.3">
      <c r="A11" s="155" t="s">
        <v>73</v>
      </c>
      <c r="B11" s="156"/>
      <c r="C11" s="156"/>
      <c r="D11" s="156"/>
      <c r="E11" s="88">
        <f>SUM(E3:E10)</f>
        <v>100</v>
      </c>
      <c r="F11" s="90"/>
      <c r="G11" s="91">
        <f>SUM(G3:G10)</f>
        <v>0</v>
      </c>
      <c r="H11" s="92"/>
    </row>
    <row r="12" spans="1:8" ht="40.200000000000003" customHeight="1" x14ac:dyDescent="0.25">
      <c r="A12" s="87" t="s">
        <v>42</v>
      </c>
      <c r="B12" s="157" t="s">
        <v>74</v>
      </c>
      <c r="C12" s="157"/>
      <c r="D12" s="157"/>
      <c r="E12" s="157"/>
      <c r="F12" s="157"/>
      <c r="G12" s="157"/>
      <c r="H12" s="157"/>
    </row>
    <row r="13" spans="1:8" ht="22.95" customHeight="1" x14ac:dyDescent="0.25"/>
    <row r="14" spans="1:8" ht="25.05" customHeight="1" x14ac:dyDescent="0.25">
      <c r="G14" s="83" t="s">
        <v>28</v>
      </c>
    </row>
    <row r="15" spans="1:8" ht="30" customHeight="1" x14ac:dyDescent="0.25">
      <c r="G15" s="83" t="s">
        <v>33</v>
      </c>
    </row>
  </sheetData>
  <mergeCells count="5">
    <mergeCell ref="A1:H1"/>
    <mergeCell ref="C3:C10"/>
    <mergeCell ref="H3:H10"/>
    <mergeCell ref="A11:D11"/>
    <mergeCell ref="B12:H12"/>
  </mergeCells>
  <phoneticPr fontId="17" type="noConversion"/>
  <pageMargins left="0.75" right="0.75" top="1" bottom="1" header="0.5" footer="0.5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E7"/>
  <sheetViews>
    <sheetView view="pageBreakPreview" zoomScale="85" zoomScaleNormal="100" zoomScaleSheetLayoutView="85" workbookViewId="0">
      <selection activeCell="F22" sqref="F22"/>
    </sheetView>
  </sheetViews>
  <sheetFormatPr defaultColWidth="8.88671875" defaultRowHeight="13.8" x14ac:dyDescent="0.25"/>
  <cols>
    <col min="3" max="3" width="36.6640625" customWidth="1"/>
    <col min="4" max="4" width="18.33203125" customWidth="1"/>
    <col min="5" max="5" width="37.6640625" customWidth="1"/>
  </cols>
  <sheetData>
    <row r="1" spans="2:5" ht="34.799999999999997" customHeight="1" x14ac:dyDescent="0.25">
      <c r="B1" s="129" t="s">
        <v>171</v>
      </c>
      <c r="C1" s="129"/>
      <c r="D1" s="129"/>
      <c r="E1" s="129"/>
    </row>
    <row r="2" spans="2:5" s="1" customFormat="1" ht="31.8" customHeight="1" x14ac:dyDescent="0.25">
      <c r="B2" s="2" t="s">
        <v>1</v>
      </c>
      <c r="C2" s="2" t="s">
        <v>75</v>
      </c>
      <c r="D2" s="3" t="s">
        <v>76</v>
      </c>
      <c r="E2" s="2" t="s">
        <v>42</v>
      </c>
    </row>
    <row r="3" spans="2:5" s="1" customFormat="1" ht="49.2" customHeight="1" x14ac:dyDescent="0.25">
      <c r="B3" s="4">
        <v>1</v>
      </c>
      <c r="C3" s="5" t="s">
        <v>85</v>
      </c>
      <c r="D3" s="5"/>
      <c r="E3" s="158" t="s">
        <v>135</v>
      </c>
    </row>
    <row r="4" spans="2:5" s="1" customFormat="1" ht="39" customHeight="1" x14ac:dyDescent="0.25">
      <c r="B4" s="136" t="s">
        <v>73</v>
      </c>
      <c r="C4" s="136"/>
      <c r="D4" s="4">
        <f>SUM(D3:D3)</f>
        <v>0</v>
      </c>
      <c r="E4" s="139"/>
    </row>
    <row r="5" spans="2:5" ht="21" customHeight="1" x14ac:dyDescent="0.25"/>
    <row r="6" spans="2:5" ht="28.05" customHeight="1" x14ac:dyDescent="0.25">
      <c r="E6" t="s">
        <v>28</v>
      </c>
    </row>
    <row r="7" spans="2:5" ht="25.05" customHeight="1" x14ac:dyDescent="0.25">
      <c r="E7" t="s">
        <v>33</v>
      </c>
    </row>
  </sheetData>
  <mergeCells count="3">
    <mergeCell ref="B1:E1"/>
    <mergeCell ref="B4:C4"/>
    <mergeCell ref="E3:E4"/>
  </mergeCells>
  <phoneticPr fontId="17" type="noConversion"/>
  <pageMargins left="0.75" right="0.75" top="1" bottom="1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编制说明</vt:lpstr>
      <vt:lpstr>总价汇总表</vt:lpstr>
      <vt:lpstr>商务标评标表</vt:lpstr>
      <vt:lpstr>表1.1 直梯产品基价部分权重比选价格表</vt:lpstr>
      <vt:lpstr>表1.2 直梯产品选配部分权重比选价格表</vt:lpstr>
      <vt:lpstr>表1.3直梯产品选配部分报价累计价格表</vt:lpstr>
      <vt:lpstr>表2.1  扶梯产品基价部分权重比选价格表</vt:lpstr>
      <vt:lpstr>表2.2扶梯产品选配部分权重比选价格表 (2)</vt:lpstr>
      <vt:lpstr>表2.3 扶梯产品选配部分报价累计价格表</vt:lpstr>
      <vt:lpstr>'表1.1 直梯产品基价部分权重比选价格表'!Print_Area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ZEE99.苏能武</dc:creator>
  <cp:lastModifiedBy>苏能武</cp:lastModifiedBy>
  <dcterms:created xsi:type="dcterms:W3CDTF">2015-06-05T18:19:00Z</dcterms:created>
  <dcterms:modified xsi:type="dcterms:W3CDTF">2024-07-25T09:02:40Z</dcterms:modified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ICV">
    <vt:lpwstr>8DD534C4034347AE976C31DF933FC460</vt:lpwstr>
  </op:property>
  <op:property fmtid="{D5CDD505-2E9C-101B-9397-08002B2CF9AE}" pid="3" name="KSOProductBuildVer">
    <vt:lpwstr>2052-11.1.0.11636</vt:lpwstr>
  </op:property>
  <op:property fmtid="{D5CDD505-2E9C-101B-9397-08002B2CF9AE}" pid="4" name="commondata">
    <vt:lpwstr>eyJoZGlkIjoiNmJjMTcyMzUxODUzYmIzZTRjODc2ZDU2MTllOTBjNzIifQ==</vt:lpwstr>
  </op:property>
  <op:property fmtid="{D5CDD505-2E9C-101B-9397-08002B2CF9AE}" pid="5" name="_IPGFID">
    <vt:lpwstr>[DocID]=9330D57D-EE23-4D52-B2F1-712FD81CE632</vt:lpwstr>
  </op:property>
  <op:property fmtid="{D5CDD505-2E9C-101B-9397-08002B2CF9AE}" pid="6" name="_IPGFLOW_P-B5B0_E-1_FP-1_SP-1_CV-83B61F11_CN-32B35592">
    <vt:lpwstr>os1OBtFcAh2TL+RRod/dDfr9I2lT7PnTdtN3dL8LEri2P3zKyfGzYTqG4r3qAQCuD1zJ9T+grNp6VbcbZoWMJ5dkbWGvTVxfmkPlbxd7K/1jBoaVEJPq679JhqUg6LRX6rWrjQuCPgailJMTI/HPj1twNCHI6gX/K/5GyDwC6smeyFbH+g2OrXVS4HfZHYqZLf8LA9X//2QRrDg4XQN6KHZ5iqinextRRSywFfB9JNhkD0lOtjNrhBoe/j6RK8+</vt:lpwstr>
  </op:property>
  <op:property fmtid="{D5CDD505-2E9C-101B-9397-08002B2CF9AE}" pid="7" name="_IPGFLOW_P-B5B0_E-1_FP-1_SP-2_CV-69361B_CN-A75973E">
    <vt:lpwstr>z6dNajtAsCzMCml6/GPQpsBG2c+J8INTj2iHlJQtEJzB9AR8swhdiYl/QOD9ev1WZb438dP7beec0FhQbdF4Acs7djZfWH6nsVs1UYa9c3+Z9XAN080nsPG4mQa7HGHT9ZK+FxTdrMyuZxfKN9VVtrMWft8cz+/kEQt2WIRHhSqkNcTstUAYhpLu6zOlU91LD</vt:lpwstr>
  </op:property>
  <op:property fmtid="{D5CDD505-2E9C-101B-9397-08002B2CF9AE}" pid="8" name="_IPGFLOW_P-B5B0_E-0_FP-1_CV-60DDE677_CN-8045E800">
    <vt:lpwstr>DPSPMK|3|448|2|0</vt:lpwstr>
  </op:property>
  <op:property fmtid="{D5CDD505-2E9C-101B-9397-08002B2CF9AE}" pid="9" name="_IPGFLOW_P-B5B0_E-1_FP-2_SP-1_CV-EDB3F059_CN-C26CAC95">
    <vt:lpwstr>os1OBtFcAh2TL+RRod/dDZ944v5V3gPRTAjU8+kJprFIXDjt3ubHdVI1+3LP+klenrL4lBQQkvgChz3epRnax887db9C16YAfAwDXyma96Bvk0m8fPTUwMJ32HTDJqYisfIgAOFpOif/UcKXhtIEXBAZq1rRM1TOTUjFyjnIAcwre3S0I+WIN4WMAkdzcBD6aXy2izQ8veDYIHSXEHA9pxD+lHskeUMTV+6K0XpXI9t3xVLeIYbu/bKMlLa1E2q</vt:lpwstr>
  </op:property>
  <op:property fmtid="{D5CDD505-2E9C-101B-9397-08002B2CF9AE}" pid="10" name="_IPGFLOW_P-B5B0_E-1_FP-2_SP-2_CV-E1714DE0_CN-24F4990C">
    <vt:lpwstr>GjuRT7GX6ZsQ1UsKBH7GNTOJ+agGzDviA58A79+F+puED5uoeob1jPhJ58mB4j78vCeSjnqI9iCq9swMr4sXf8GLPuOnGX1biKiKF8ZF4W8zTlVyH2cSS7dWOKOU15iufBTStunUF8XucI67G3/OQ0sVtF7CMtMlkSpBCviQt+Te/xSLApQtqBIRkKp5ZlUyB</vt:lpwstr>
  </op:property>
  <op:property fmtid="{D5CDD505-2E9C-101B-9397-08002B2CF9AE}" pid="11" name="_IPGFLOW_P-B5B0_E-0_FP-2_CV-60DDE677_CN-3D8F84CE">
    <vt:lpwstr>DPSPMK|3|448|2|0</vt:lpwstr>
  </op:property>
  <op:property fmtid="{D5CDD505-2E9C-101B-9397-08002B2CF9AE}" pid="12" name="_IPGFLOW_P-B5B0_E-1_FP-3_SP-1_CV-8A66A6A5_CN-CBBFC5E7">
    <vt:lpwstr>os1OBtFcAh2TL+RRod/dDbpCCw2GPffjfBLz0TFKpEcZ/lufcA7hPN/vgnWFrliU0I+rjBGb7OQiXAc3xlDwl90bgYGwWkqtl+5c3QQZU5bxV7v0JtBH2fi7wOebLvmsw3xsAP5f94OUZjU9oJ3hMyWK0pqazfg5eqQuE6qdqpUxppws0r+UicXsiY5uHvxiRcEyhZqctsNS5nqdlJ+Yz1ey+yOHtRnWiglMNcoImlFVpqxOLT+8lTxVdQB70pm</vt:lpwstr>
  </op:property>
  <op:property fmtid="{D5CDD505-2E9C-101B-9397-08002B2CF9AE}" pid="13" name="_IPGFLOW_P-B5B0_E-1_FP-3_SP-2_CV-421D317B_CN-1130B1BA">
    <vt:lpwstr>+y22VY6y8JLTk8KkxqbajYmxoN3ETym+F9/XoL5a/3t8Mqu2oFLhbDB9IVwBGLkpWR7fuZ5LtnbYJB9Lqr2V2Jx08+iuqHPBcpLH4Ly7roZhq1iOVO5ORDNKNbeAOSXfr3yjmOAFMAOa/KfZEkMxec8VExVcgrOF4/hb6HSO7bZB6rTmM6asT2b6NcTFzRM+y</vt:lpwstr>
  </op:property>
  <op:property fmtid="{D5CDD505-2E9C-101B-9397-08002B2CF9AE}" pid="14" name="_IPGFLOW_P-B5B0_E-0_FP-3_CV-60DDE677_CN-E0195D4B">
    <vt:lpwstr>DPSPMK|3|448|2|0</vt:lpwstr>
  </op:property>
  <op:property fmtid="{D5CDD505-2E9C-101B-9397-08002B2CF9AE}" pid="15" name="_IPGFLOW_P-B5B0_E-1_FP-4_SP-1_CV-C162B9B4_CN-8780BF28">
    <vt:lpwstr>os1OBtFcAh2TL+RRod/dDQ6F9itVJvdgWB+wvcIriCkHGe2rIZvO2nuGa8SX5BBhCEPfkA2SOmIuB1o5TuC2huOc1wCLTD6nzdqDrfwr/T6DZaXAweqzSlOKKy5vNLb9fCy4j80/YugyTsXk3EjZnreauwH9QAYaglTINnYkQNpm3dsk5O6O5Smm84oNTyZEM3k/R/ZJ4m0ZFwfk6eNm71Tvwh0ZZxBp8nTsABkuUDVbge02/gBw3VWQWjnloZo</vt:lpwstr>
  </op:property>
  <op:property fmtid="{D5CDD505-2E9C-101B-9397-08002B2CF9AE}" pid="16" name="_IPGFLOW_P-B5B0_E-1_FP-4_SP-2_CV-1E201B40_CN-726F32EF">
    <vt:lpwstr>CUwQahS3lFp6COSLY6jUGakb3l9BxUA9aQtt942Z8nw86HTzxUviwL7kuyy5Q1ZkB0AAORhWPwqNUrw7edkpPKbmHdKkq1Loi8cpSaFJYKIxFXg42FQW5zyla/8m0WKbP7J9JQi0R8dB0KiY97FUpa4dycDGdQttYXk4+ZVUiwT81NlTm/ihPK8UPZBHo9W5o</vt:lpwstr>
  </op:property>
  <op:property fmtid="{D5CDD505-2E9C-101B-9397-08002B2CF9AE}" pid="17" name="_IPGFLOW_P-B5B0_E-0_FP-4_CV-60DDE677_CN-9D6A5B13">
    <vt:lpwstr>DPSPMK|3|448|2|0</vt:lpwstr>
  </op:property>
  <op:property fmtid="{D5CDD505-2E9C-101B-9397-08002B2CF9AE}" pid="18" name="_IPGFLOW_P-B5B0_E-1_FP-5_SP-1_CV-5C4EC958_CN-AE540977">
    <vt:lpwstr>os1OBtFcAh2TL+RRod/dDXv94RU/Y5Jv0k4SlSBYoeTW7mfur2Ryyqd0x2gkiu/hlX5WnQ0Buz13VXajUU87VM41hfoVw9d1o7GM9Cbr59gJgbGw0z4lLpbJoYDrUe8yd/nZNifQIFb0KdGF2v1OyotYP87IGGBwFiE1sS4Jyug3nnHumzgulUi29Z8vb+rzvD5kYUaWZMu67T636YtRb20bEf//cWzclrAU9bcdQ4RCnY6FuHNFCvP+lfCoAuf</vt:lpwstr>
  </op:property>
  <op:property fmtid="{D5CDD505-2E9C-101B-9397-08002B2CF9AE}" pid="19" name="_IPGFLOW_P-B5B0_E-1_FP-5_SP-2_CV-645AD901_CN-137E8DC2">
    <vt:lpwstr>ko9kMhAzJql1mId2ac54g4JQq0Ui+YmbCR5Mu0Y5TQ7FtunUHlIRt6Klq6Jrt6DfTQFJBMRviKwkYet8ls5rE9ESO8aA0lfFmmjJWtzQg6/5FO/I5GTVfZZQZFup4ctlbke+m521cYXylmcLbDCJHFiqzLjDYyCHGE4N9YvjOgCmK6I6rdicA9VBhXWlZbWCQ</vt:lpwstr>
  </op:property>
  <op:property fmtid="{D5CDD505-2E9C-101B-9397-08002B2CF9AE}" pid="20" name="_IPGFLOW_P-B5B0_E-0_FP-5_CV-60DDE677_CN-40FC8296">
    <vt:lpwstr>DPSPMK|3|448|2|0</vt:lpwstr>
  </op:property>
  <op:property fmtid="{D5CDD505-2E9C-101B-9397-08002B2CF9AE}" pid="21" name="_IPGFLOW_P-B5B0_E-1_FP-6_SP-1_CV-2D3AC92F_CN-9BC9BF06">
    <vt:lpwstr>c9XeCaTz0Y9q8RULL76wJhB9kPJ07muNs8uOSNntITcPAzmR3/lZPibG4Fv6oEIM4mrSTefvb7Gh4HP42ZqB0lZA3+WYvQNVV2XNtaRROJS2oYVSyC0MOtgoY9Y6bugf6abKN+RIIYyx0YQOjMKTgL+wOhowVacXfx4UJkBBo2MEqnyTIgomwki3uT5oP2LutAFqRZ6RZ73T0NtWOBY0B1iZIGlOrvnEazMISdDyD0z3jPlfyYzrfAyiolV0z7p</vt:lpwstr>
  </op:property>
  <op:property fmtid="{D5CDD505-2E9C-101B-9397-08002B2CF9AE}" pid="22" name="_IPGFLOW_P-B5B0_E-1_FP-6_SP-2_CV-5415FE60_CN-360B9DF5">
    <vt:lpwstr>ufWkViN21BLuT+k+ZcIgj65C5X6MV3LlMgCMNRYv0tpgnMiyql18AjDp7d/Ma72Gws8luu7sHfl/4fPTUzOTjFkcJgvDDDearbmRkX3OjUkqk5Ib1sbpgnnSHNrhoQ5QhhrzJbpdnAOl5Nl4nvisbLzmeHyfhnB6ehiPqUT+TWEHzStUm8tRN3lY4twp32wCZ</vt:lpwstr>
  </op:property>
  <op:property fmtid="{D5CDD505-2E9C-101B-9397-08002B2CF9AE}" pid="23" name="_IPGFLOW_P-B5B0_E-0_FP-6_CV-60DDE677_CN-FD36EE58">
    <vt:lpwstr>DPSPMK|3|448|2|0</vt:lpwstr>
  </op:property>
  <op:property fmtid="{D5CDD505-2E9C-101B-9397-08002B2CF9AE}" pid="24" name="_IPGFLOW_P-B5B0_E-0_CV-8CDF705E_CN-13CAB387">
    <vt:lpwstr>DPFPMK|3|50|7|0</vt:lpwstr>
  </op:property>
  <op:property fmtid="{D5CDD505-2E9C-101B-9397-08002B2CF9AE}" pid="25" name="_IPGFLOW_P-B5B0_E-1_FP-7_SP-1_CV-EF4887B6_CN-65CC301C">
    <vt:lpwstr>c9XeCaTz0Y9q8RULL76wJjkvAW1xNSTvquxNcdAlZI7B4mr3OloLKLW99dgWDqwCIlRJDWt0GReyQiGDDeuHaxWVe+BJDVEL16bVzvnstvMv2wWaf9W+XsTX2He7eDqUJrjc4VmCNC4kLKKorcxu9aj0NhzrZIdCUng92QIVTZgo5mQbWGwrpfDeQ/geX/vco9ANqtvYifczeFI4MFrJ58VHKqo8h4Cow5bSsHiYwMtbRrplOCEzKuWOAwFhd63</vt:lpwstr>
  </op:property>
  <op:property fmtid="{D5CDD505-2E9C-101B-9397-08002B2CF9AE}" pid="26" name="_IPGFLOW_P-B5B0_E-1_FP-7_SP-2_CV-375AABD7_CN-A2E89CFC">
    <vt:lpwstr>cSKZeoWqvaCOE930YTWt1j0poI/i8MfWglrCtR8iqDmKfMCoss5ZPLoNhnm7odl/OYG26HqrYce7K48unZOplFlnqbJ73gZr8l7eF3GC49Se1sGR72HQLHTo06KeTK/baOj+Gi9fT6dncnOznxv9uv+ZNJmvTuFyYaB7HQJzeUd6TI4cUJGi+FEvsV/v+ULv1d3hlmWrs+JOYl48lO7P/M0VKkejPEEeoMLliVMGSfCU=</vt:lpwstr>
  </op:property>
  <op:property fmtid="{D5CDD505-2E9C-101B-9397-08002B2CF9AE}" pid="27" name="_IPGFLOW_P-B5B0_E-0_FP-7_CV-96F3ED08_CN-14E1BAF7">
    <vt:lpwstr>DPSPMK|3|492|2|0</vt:lpwstr>
  </op:property>
  <op:property fmtid="{D5CDD505-2E9C-101B-9397-08002B2CF9AE}" pid="28" name="_IPGLAB_P-B5B0_E-1_CV-6A45791C_CN-BFDBFB36">
    <vt:lpwstr>EKHOjEEXKtERD5/VIpbkL1mwrNmqgwYx6Z6/h7Stu5Gy8o3wdkmsyNkaHCNIwoxH</vt:lpwstr>
  </op:property>
</op:Properties>
</file>